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544" activeTab="1"/>
  </bookViews>
  <sheets>
    <sheet name="Application Guide" sheetId="1" r:id="rId1"/>
    <sheet name="Application Form  1 of 2" sheetId="2" r:id="rId2"/>
    <sheet name="Application Form  2 of 2" sheetId="3" r:id="rId3"/>
  </sheets>
  <definedNames>
    <definedName name="_xlnm.Print_Area" localSheetId="1">'Application Form  1 of 2'!$A$1:$N$50</definedName>
    <definedName name="_xlnm.Print_Area" localSheetId="2">'Application Form  2 of 2'!$A$1:$M$67</definedName>
    <definedName name="_xlnm.Print_Area" localSheetId="0">'Application Guide'!$A$1:$L$38</definedName>
  </definedNames>
  <calcPr fullCalcOnLoad="1"/>
</workbook>
</file>

<file path=xl/sharedStrings.xml><?xml version="1.0" encoding="utf-8"?>
<sst xmlns="http://schemas.openxmlformats.org/spreadsheetml/2006/main" count="148" uniqueCount="105">
  <si>
    <t>1 to 4 PCs</t>
  </si>
  <si>
    <t>5 to 8 PCs</t>
  </si>
  <si>
    <t>9 to 16 PCs</t>
  </si>
  <si>
    <t>When using a LAN cable over 5 meters</t>
  </si>
  <si>
    <t>Application Form</t>
  </si>
  <si>
    <t>(Provisional) application form for communications line (2 of 2): For computer communications line</t>
  </si>
  <si>
    <t xml:space="preserve">　　impossible to prepare communications lines or equipment.  Please fill in the all of the required items on the form.  Incomplete forms will </t>
  </si>
  <si>
    <t>　　not be accepted.  Please apply using the designated format for each type of line desired.</t>
  </si>
  <si>
    <t xml:space="preserve">　3. If, as the event organizer, you will provide information in “exhibitor’s manuals” and other documents using your own format, please do so </t>
  </si>
  <si>
    <t xml:space="preserve">　　after confirming the content (fees, schedules, etc.) of these documents beforehand with the office mentioned above.  Tokyo Big Sight will </t>
  </si>
  <si>
    <t>　　not accept any responsibility for printed content that has not been confirmed.</t>
  </si>
  <si>
    <t>Important points</t>
  </si>
  <si>
    <t xml:space="preserve">　4. When submitting your application, please be sure to attach the installation locations of all lines (i.e., clearly indicate line outlets, location </t>
  </si>
  <si>
    <t xml:space="preserve">　　of terminal devices, etc., on a booth floor plan).  If such details are still undetermined when you submit your application, please send them </t>
  </si>
  <si>
    <t xml:space="preserve">　　by separate fax at least one week prior to installation.  Please understand that construction cannot begin unless you submit drawings.  </t>
  </si>
  <si>
    <t xml:space="preserve">　　Furthermore, there are instances where major changes to installation locations cannot be made after the completion of wiring and </t>
  </si>
  <si>
    <t>(Provisional) application form for communications line (1 of 2): For telephone line</t>
  </si>
  <si>
    <t>　　construction.</t>
  </si>
  <si>
    <t>Menu</t>
  </si>
  <si>
    <t>Remarks</t>
  </si>
  <si>
    <t>Type A</t>
  </si>
  <si>
    <t>Type B</t>
  </si>
  <si>
    <t>E-Mail：tsushin@tokyo-bigsight.co.jp</t>
  </si>
  <si>
    <t>E-mail:tsushin@tokyo-bigsight.co.jp</t>
  </si>
  <si>
    <t>Date of provisional application</t>
  </si>
  <si>
    <t>Month</t>
  </si>
  <si>
    <t>Day</t>
  </si>
  <si>
    <t>Event/meeting name</t>
  </si>
  <si>
    <t xml:space="preserve">Dates of event </t>
  </si>
  <si>
    <t>to</t>
  </si>
  <si>
    <t>1. Applicant</t>
  </si>
  <si>
    <t>2. Billing information (please fill in after indicated one of the two options below)</t>
  </si>
  <si>
    <t>[When applying for an analog line]</t>
  </si>
  <si>
    <t>Telephone</t>
  </si>
  <si>
    <t>Analog line</t>
  </si>
  <si>
    <t>(required)</t>
  </si>
  <si>
    <t>(direct line)</t>
  </si>
  <si>
    <t>*Please check below if you require NTT service</t>
  </si>
  <si>
    <t>(not required)</t>
  </si>
  <si>
    <t>）</t>
  </si>
  <si>
    <t xml:space="preserve">Lifting of restrictions on outgoing calls in exhibition hall rooms and meeting rooms; addition of dial-in number </t>
  </si>
  <si>
    <t>[When applying for an INS64 line]</t>
  </si>
  <si>
    <t>DSU</t>
  </si>
  <si>
    <t>INS64</t>
  </si>
  <si>
    <t>Please attach a drawing showing the installation locations of lines, etc., in your booth (select one).</t>
  </si>
  <si>
    <t>sets</t>
  </si>
  <si>
    <t>High-speed optical connection</t>
  </si>
  <si>
    <t>Additional option menu</t>
  </si>
  <si>
    <t>Fixed IP address x 1</t>
  </si>
  <si>
    <t>*For High-speed optical connection</t>
  </si>
  <si>
    <t>Fixed IP address x 8</t>
  </si>
  <si>
    <t>*Necessary in special cases (installation of an open server to the Internet, etc.)</t>
  </si>
  <si>
    <t>[Important points]</t>
  </si>
  <si>
    <t>a.When using a user-specified provider (i.e., a provider other than that supplied by Tokyo Big Sight)</t>
  </si>
  <si>
    <t>b. When using a line other than B FLETS</t>
  </si>
  <si>
    <t>c. When using an exclusive line</t>
  </si>
  <si>
    <t>17 or more PCs</t>
  </si>
  <si>
    <r>
      <t>Other</t>
    </r>
    <r>
      <rPr>
        <sz val="9"/>
        <rFont val="ＭＳ Ｐ明朝"/>
        <family val="1"/>
      </rPr>
      <t>（</t>
    </r>
  </si>
  <si>
    <t>Date of provisional application</t>
  </si>
  <si>
    <t>Fax: +81-3-5530-1106</t>
  </si>
  <si>
    <t>Fax:+81-3-5530-1106</t>
  </si>
  <si>
    <t>FAX:  +81-3-5530-1106</t>
  </si>
  <si>
    <r>
      <t xml:space="preserve">　2. Please submit your application at least </t>
    </r>
    <r>
      <rPr>
        <b/>
        <sz val="10"/>
        <color indexed="10"/>
        <rFont val="ＭＳ Ｐ明朝"/>
        <family val="1"/>
      </rPr>
      <t>4 weeks</t>
    </r>
    <r>
      <rPr>
        <sz val="10"/>
        <rFont val="ＭＳ Ｐ明朝"/>
        <family val="1"/>
      </rPr>
      <t xml:space="preserve"> prior to the beginning of installation.  Delay in submitting your application may make it </t>
    </r>
  </si>
  <si>
    <t>Shared internet
connection</t>
  </si>
  <si>
    <t xml:space="preserve">　1. Please carefully read each item of the Service Contents when filling out this form.  </t>
  </si>
  <si>
    <t>　　　If you have any questions regarding these contents, please contact the office below.</t>
  </si>
  <si>
    <t xml:space="preserve">  In-House Communication Line Services Desk,</t>
  </si>
  <si>
    <t>Send to: In-House Communication Line Services Desk</t>
  </si>
  <si>
    <t>Please check the usage of internet connection line.</t>
  </si>
  <si>
    <t>In accordance with the information provided in this form, I hereby apply (provisionally) to Tokyo Big Sight, Inc., for a communications line(s).</t>
  </si>
  <si>
    <t>Tokyo Big Sight</t>
  </si>
  <si>
    <r>
      <t xml:space="preserve">Tokyo Big Sight Inc. has entrusted Big Sight Services Corporation with the communication line services. </t>
    </r>
    <r>
      <rPr>
        <b/>
        <u val="single"/>
        <sz val="9"/>
        <rFont val="Times New Roman"/>
        <family val="1"/>
      </rPr>
      <t>Big Sight Services Corporation will issue you the invoice for communicaitons line.</t>
    </r>
  </si>
  <si>
    <r>
      <t xml:space="preserve">Tokyo Big Sight Inc. has entrusted Big Sight Services Corporation with the communication line services. </t>
    </r>
    <r>
      <rPr>
        <b/>
        <u val="single"/>
        <sz val="9"/>
        <rFont val="Times New Roman"/>
        <family val="1"/>
      </rPr>
      <t>Big Sight Services Corporation will issue you the invoice for communicaitons line.</t>
    </r>
  </si>
  <si>
    <t>*Additional fees may arise if changes are made to the construction design.  For details, please consult the In-House Communication Line Services Desk.</t>
  </si>
  <si>
    <r>
      <rPr>
        <sz val="11"/>
        <rFont val="ＭＳ Ｐ明朝"/>
        <family val="1"/>
      </rPr>
      <t>※</t>
    </r>
    <r>
      <rPr>
        <sz val="11"/>
        <rFont val="Times New Roman"/>
        <family val="1"/>
      </rPr>
      <t>This service is NOT available in the Aomi Exhibition Hall.</t>
    </r>
  </si>
  <si>
    <t>[When applying for Shared internet connection or High-speed optical communications service]</t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</si>
  <si>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Address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</si>
  <si>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Telephone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</si>
  <si>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Fax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</si>
  <si>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Company name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</si>
  <si>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Fax</t>
    </r>
    <r>
      <rPr>
        <sz val="9"/>
        <rFont val="ＭＳ Ｐ明朝"/>
        <family val="1"/>
      </rPr>
      <t>　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</si>
  <si>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Booth number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</si>
  <si>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Fax</t>
    </r>
    <r>
      <rPr>
        <sz val="9"/>
        <rFont val="ＭＳ Ｐ明朝"/>
        <family val="1"/>
      </rPr>
      <t>　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</si>
  <si>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Name of the person in charge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</si>
  <si>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Name of the person in charge</t>
    </r>
    <r>
      <rPr>
        <sz val="9"/>
        <rFont val="ＭＳ Ｐ明朝"/>
        <family val="1"/>
      </rPr>
      <t>　</t>
    </r>
  </si>
  <si>
    <t>(10 Mbps max)</t>
  </si>
  <si>
    <t>(100 Mbps max)</t>
  </si>
  <si>
    <t xml:space="preserve"> 100 Mbps max</t>
  </si>
  <si>
    <t xml:space="preserve"> 10 Mbps max</t>
  </si>
  <si>
    <r>
      <rPr>
        <sz val="12"/>
        <rFont val="ＭＳ Ｐ明朝"/>
        <family val="1"/>
      </rPr>
      <t>【</t>
    </r>
    <r>
      <rPr>
        <sz val="12"/>
        <rFont val="Times New Roman"/>
        <family val="1"/>
      </rPr>
      <t>Secondary Services</t>
    </r>
    <r>
      <rPr>
        <sz val="12"/>
        <rFont val="ＭＳ Ｐ明朝"/>
        <family val="1"/>
      </rPr>
      <t>】</t>
    </r>
    <r>
      <rPr>
        <sz val="12"/>
        <rFont val="Times New Roman"/>
        <family val="1"/>
      </rPr>
      <t xml:space="preserve"> </t>
    </r>
  </si>
  <si>
    <t>* Do you need a router installed in your booth ?</t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</si>
  <si>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Affiliation of the person in charge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</si>
  <si>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Company name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</si>
  <si>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Address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</si>
  <si>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Booth number</t>
    </r>
  </si>
  <si>
    <t xml:space="preserve">* Do you need an ID and a Password provided </t>
  </si>
  <si>
    <t>Fee (tax included)
 ( Price w/o tax )</t>
  </si>
  <si>
    <t>Quantity
(How many)</t>
  </si>
  <si>
    <t>Total
 (tax included)</t>
  </si>
  <si>
    <t xml:space="preserve">* How many devices will you connect ?  </t>
  </si>
  <si>
    <t xml:space="preserve">   by an Internet Service Provider ?</t>
  </si>
  <si>
    <r>
      <t xml:space="preserve">This service delivers </t>
    </r>
    <r>
      <rPr>
        <u val="single"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dedicated router (4 LAN ports) to your booth.</t>
    </r>
  </si>
  <si>
    <r>
      <rPr>
        <sz val="9"/>
        <rFont val="ＭＳ Ｐ明朝"/>
        <family val="1"/>
      </rPr>
      <t>◆</t>
    </r>
    <r>
      <rPr>
        <sz val="9"/>
        <rFont val="Times New Roman"/>
        <family val="1"/>
      </rPr>
      <t>Name of  an Exhibition hall</t>
    </r>
  </si>
  <si>
    <t>Includes communications and calling charges up to  JPY16,500.  Additional communications and calling charges will be billed separately at a later date.  No refunds will be made if actual charges fall below  JPY16,500.</t>
  </si>
  <si>
    <t>Fee (tax included)
 ( Price w/o tax 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</si>
</sst>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[$-409]mmmm\ d\,\ yyyy;@"/>
    <numFmt numFmtId="182" formatCode="[$€-2]\ #,##0.00_);[Red]\([$€-2]\ #,##0.00\)"/>
    <numFmt numFmtId="183" formatCode="[$JPY]\ #,##0;[Red][$JPY]\ \-#,##0"/>
    <numFmt numFmtId="184" formatCode="#,##0_ ;[Red]\-#,##0\ "/>
    <numFmt numFmtId="185" formatCode="0_ ;[Red]\-0\ "/>
    <numFmt numFmtId="186" formatCode="&quot;(&quot;#,###&quot;)&quot;"/>
    <numFmt numFmtId="187" formatCode="#,##0_);[Red]\(#,##0\)"/>
    <numFmt numFmtId="188" formatCode="&quot;¥&quot;#,##0_);[Red]\(&quot;¥&quot;#,##0\)"/>
    <numFmt numFmtId="189" formatCode="&quot;¥&quot;#,##0_);\(&quot;¥&quot;#,##0\)"/>
    <numFmt numFmtId="190" formatCode="&quot;¥&quot;#,##0.0_);[Red]\(&quot;¥&quot;#,##0.0\)"/>
    <numFmt numFmtId="191" formatCode="&quot;¥&quot;#,##0.0_);\(&quot;¥&quot;#,##0.0\)"/>
    <numFmt numFmtId="192" formatCode="#,##0_);\(#,##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20"/>
      <name val="HGｺﾞｼｯｸE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8"/>
      <name val="ＭＳ Ｐゴシック"/>
      <family val="3"/>
    </font>
    <font>
      <b/>
      <sz val="12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MS UI Gothic"/>
      <family val="3"/>
    </font>
    <font>
      <sz val="11"/>
      <color indexed="12"/>
      <name val="ＭＳ Ｐゴシック"/>
      <family val="3"/>
    </font>
    <font>
      <b/>
      <sz val="14"/>
      <name val="Times New Roman"/>
      <family val="1"/>
    </font>
    <font>
      <b/>
      <sz val="10"/>
      <color indexed="10"/>
      <name val="ＭＳ Ｐ明朝"/>
      <family val="1"/>
    </font>
    <font>
      <b/>
      <sz val="12"/>
      <name val="ＭＳ Ｐゴシック"/>
      <family val="3"/>
    </font>
    <font>
      <b/>
      <u val="single"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ＭＳ Ｐ明朝"/>
      <family val="1"/>
    </font>
    <font>
      <u val="single"/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shrinkToFi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9" fillId="0" borderId="12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9" fillId="0" borderId="15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0" fontId="28" fillId="0" borderId="16" xfId="0" applyNumberFormat="1" applyFont="1" applyFill="1" applyBorder="1" applyAlignment="1">
      <alignment vertical="center"/>
    </xf>
    <xf numFmtId="180" fontId="34" fillId="0" borderId="16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/>
    </xf>
    <xf numFmtId="5" fontId="28" fillId="0" borderId="16" xfId="0" applyNumberFormat="1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176" fontId="26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180" fontId="28" fillId="0" borderId="0" xfId="0" applyNumberFormat="1" applyFont="1" applyFill="1" applyBorder="1" applyAlignment="1" applyProtection="1">
      <alignment vertical="center" wrapText="1"/>
      <protection/>
    </xf>
    <xf numFmtId="180" fontId="34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5" fontId="28" fillId="0" borderId="0" xfId="0" applyNumberFormat="1" applyFont="1" applyFill="1" applyBorder="1" applyAlignment="1" applyProtection="1">
      <alignment vertical="center"/>
      <protection/>
    </xf>
    <xf numFmtId="180" fontId="2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176" fontId="29" fillId="0" borderId="0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vertical="center"/>
    </xf>
    <xf numFmtId="180" fontId="28" fillId="0" borderId="0" xfId="0" applyNumberFormat="1" applyFont="1" applyBorder="1" applyAlignment="1">
      <alignment vertical="center"/>
    </xf>
    <xf numFmtId="180" fontId="34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5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7" fillId="0" borderId="0" xfId="43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176" fontId="25" fillId="6" borderId="2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176" fontId="25" fillId="6" borderId="0" xfId="0" applyNumberFormat="1" applyFont="1" applyFill="1" applyAlignment="1" applyProtection="1">
      <alignment vertical="center" shrinkToFit="1"/>
      <protection locked="0"/>
    </xf>
    <xf numFmtId="185" fontId="25" fillId="6" borderId="0" xfId="0" applyNumberFormat="1" applyFont="1" applyFill="1" applyAlignment="1" applyProtection="1">
      <alignment vertical="center" shrinkToFit="1"/>
      <protection locked="0"/>
    </xf>
    <xf numFmtId="0" fontId="28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top"/>
    </xf>
    <xf numFmtId="0" fontId="29" fillId="0" borderId="14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29" fillId="0" borderId="21" xfId="0" applyFont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49" fontId="28" fillId="0" borderId="22" xfId="0" applyNumberFormat="1" applyFont="1" applyBorder="1" applyAlignment="1" applyProtection="1">
      <alignment vertical="center"/>
      <protection/>
    </xf>
    <xf numFmtId="49" fontId="28" fillId="0" borderId="16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vertical="center"/>
    </xf>
    <xf numFmtId="49" fontId="28" fillId="0" borderId="17" xfId="0" applyNumberFormat="1" applyFont="1" applyBorder="1" applyAlignment="1" applyProtection="1">
      <alignment vertical="center"/>
      <protection/>
    </xf>
    <xf numFmtId="49" fontId="28" fillId="0" borderId="21" xfId="0" applyNumberFormat="1" applyFont="1" applyBorder="1" applyAlignment="1">
      <alignment vertical="center"/>
    </xf>
    <xf numFmtId="49" fontId="28" fillId="0" borderId="18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9" fillId="0" borderId="21" xfId="0" applyFont="1" applyBorder="1" applyAlignment="1">
      <alignment horizontal="right" vertical="center"/>
    </xf>
    <xf numFmtId="176" fontId="25" fillId="6" borderId="21" xfId="0" applyNumberFormat="1" applyFont="1" applyFill="1" applyBorder="1" applyAlignment="1" applyProtection="1">
      <alignment vertical="center" shrinkToFit="1"/>
      <protection locked="0"/>
    </xf>
    <xf numFmtId="0" fontId="23" fillId="0" borderId="18" xfId="0" applyFont="1" applyBorder="1" applyAlignment="1">
      <alignment vertical="center"/>
    </xf>
    <xf numFmtId="0" fontId="28" fillId="0" borderId="22" xfId="0" applyFont="1" applyBorder="1" applyAlignment="1" applyProtection="1">
      <alignment vertical="center"/>
      <protection/>
    </xf>
    <xf numFmtId="0" fontId="28" fillId="0" borderId="16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17" xfId="0" applyFont="1" applyBorder="1" applyAlignment="1" applyProtection="1">
      <alignment vertical="center"/>
      <protection/>
    </xf>
    <xf numFmtId="0" fontId="28" fillId="0" borderId="21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21" xfId="0" applyFont="1" applyBorder="1" applyAlignment="1">
      <alignment vertical="center" wrapText="1" shrinkToFit="1"/>
    </xf>
    <xf numFmtId="0" fontId="29" fillId="0" borderId="21" xfId="0" applyFont="1" applyBorder="1" applyAlignment="1" applyProtection="1">
      <alignment vertical="center" wrapText="1" shrinkToFit="1"/>
      <protection/>
    </xf>
    <xf numFmtId="0" fontId="29" fillId="0" borderId="0" xfId="0" applyFont="1" applyFill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8" fillId="0" borderId="14" xfId="0" applyNumberFormat="1" applyFont="1" applyBorder="1" applyAlignment="1">
      <alignment horizontal="left" vertical="center"/>
    </xf>
    <xf numFmtId="0" fontId="31" fillId="0" borderId="18" xfId="0" applyFont="1" applyBorder="1" applyAlignment="1">
      <alignment horizontal="right" vertical="center"/>
    </xf>
    <xf numFmtId="0" fontId="31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center"/>
    </xf>
    <xf numFmtId="0" fontId="29" fillId="0" borderId="21" xfId="0" applyNumberFormat="1" applyFont="1" applyBorder="1" applyAlignment="1" applyProtection="1">
      <alignment vertical="center" wrapText="1" shrinkToFit="1"/>
      <protection/>
    </xf>
    <xf numFmtId="49" fontId="29" fillId="0" borderId="21" xfId="0" applyNumberFormat="1" applyFont="1" applyBorder="1" applyAlignment="1">
      <alignment vertical="center" wrapText="1" shrinkToFit="1"/>
    </xf>
    <xf numFmtId="0" fontId="28" fillId="0" borderId="19" xfId="0" applyNumberFormat="1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3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8" fillId="0" borderId="21" xfId="0" applyFont="1" applyBorder="1" applyAlignment="1">
      <alignment horizontal="right" vertical="center"/>
    </xf>
    <xf numFmtId="0" fontId="28" fillId="0" borderId="21" xfId="0" applyFont="1" applyBorder="1" applyAlignment="1">
      <alignment vertical="center" wrapText="1"/>
    </xf>
    <xf numFmtId="0" fontId="26" fillId="0" borderId="22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8" fillId="0" borderId="25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9" fillId="0" borderId="21" xfId="0" applyNumberFormat="1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vertical="center" wrapText="1"/>
    </xf>
    <xf numFmtId="176" fontId="25" fillId="6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NumberFormat="1" applyFont="1" applyBorder="1" applyAlignment="1">
      <alignment horizontal="left" vertical="center"/>
    </xf>
    <xf numFmtId="0" fontId="23" fillId="0" borderId="28" xfId="0" applyNumberFormat="1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right" vertical="center"/>
    </xf>
    <xf numFmtId="0" fontId="23" fillId="0" borderId="14" xfId="0" applyNumberFormat="1" applyFont="1" applyBorder="1" applyAlignment="1">
      <alignment horizontal="left" vertical="center"/>
    </xf>
    <xf numFmtId="0" fontId="23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5" fillId="6" borderId="37" xfId="0" applyNumberFormat="1" applyFont="1" applyFill="1" applyBorder="1" applyAlignment="1" applyProtection="1">
      <alignment horizontal="left" vertical="center" shrinkToFit="1"/>
      <protection locked="0"/>
    </xf>
    <xf numFmtId="49" fontId="25" fillId="6" borderId="21" xfId="0" applyNumberFormat="1" applyFont="1" applyFill="1" applyBorder="1" applyAlignment="1" applyProtection="1">
      <alignment horizontal="left" vertical="center" shrinkToFit="1"/>
      <protection locked="0"/>
    </xf>
    <xf numFmtId="49" fontId="8" fillId="6" borderId="37" xfId="0" applyNumberFormat="1" applyFont="1" applyFill="1" applyBorder="1" applyAlignment="1" applyProtection="1">
      <alignment horizontal="left" vertical="center" shrinkToFit="1"/>
      <protection locked="0"/>
    </xf>
    <xf numFmtId="49" fontId="40" fillId="6" borderId="37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38" xfId="0" applyFont="1" applyBorder="1" applyAlignment="1">
      <alignment vertical="center" shrinkToFit="1"/>
    </xf>
    <xf numFmtId="0" fontId="23" fillId="0" borderId="39" xfId="0" applyFont="1" applyBorder="1" applyAlignment="1">
      <alignment vertical="center" shrinkToFit="1"/>
    </xf>
    <xf numFmtId="49" fontId="25" fillId="6" borderId="11" xfId="0" applyNumberFormat="1" applyFont="1" applyFill="1" applyBorder="1" applyAlignment="1" applyProtection="1">
      <alignment horizontal="left" vertical="center" shrinkToFit="1"/>
      <protection locked="0"/>
    </xf>
    <xf numFmtId="49" fontId="25" fillId="6" borderId="40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41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49" fontId="35" fillId="6" borderId="37" xfId="0" applyNumberFormat="1" applyFont="1" applyFill="1" applyBorder="1" applyAlignment="1" applyProtection="1">
      <alignment horizontal="left" vertical="center" shrinkToFit="1"/>
      <protection locked="0"/>
    </xf>
    <xf numFmtId="189" fontId="28" fillId="0" borderId="17" xfId="0" applyNumberFormat="1" applyFont="1" applyBorder="1" applyAlignment="1">
      <alignment horizontal="center" vertical="top" wrapText="1"/>
    </xf>
    <xf numFmtId="189" fontId="28" fillId="0" borderId="42" xfId="0" applyNumberFormat="1" applyFont="1" applyBorder="1" applyAlignment="1">
      <alignment horizontal="center" vertical="top" wrapText="1"/>
    </xf>
    <xf numFmtId="189" fontId="26" fillId="0" borderId="22" xfId="0" applyNumberFormat="1" applyFont="1" applyBorder="1" applyAlignment="1">
      <alignment horizontal="center" wrapText="1"/>
    </xf>
    <xf numFmtId="189" fontId="26" fillId="0" borderId="43" xfId="0" applyNumberFormat="1" applyFont="1" applyBorder="1" applyAlignment="1">
      <alignment horizontal="center" wrapText="1"/>
    </xf>
    <xf numFmtId="49" fontId="38" fillId="6" borderId="44" xfId="0" applyNumberFormat="1" applyFont="1" applyFill="1" applyBorder="1" applyAlignment="1" applyProtection="1">
      <alignment vertical="center" shrinkToFit="1"/>
      <protection locked="0"/>
    </xf>
    <xf numFmtId="49" fontId="35" fillId="6" borderId="39" xfId="0" applyNumberFormat="1" applyFont="1" applyFill="1" applyBorder="1" applyAlignment="1" applyProtection="1">
      <alignment vertical="center" shrinkToFit="1"/>
      <protection locked="0"/>
    </xf>
    <xf numFmtId="49" fontId="35" fillId="6" borderId="45" xfId="0" applyNumberFormat="1" applyFont="1" applyFill="1" applyBorder="1" applyAlignment="1" applyProtection="1">
      <alignment vertical="center" shrinkToFit="1"/>
      <protection locked="0"/>
    </xf>
    <xf numFmtId="49" fontId="25" fillId="6" borderId="11" xfId="0" applyNumberFormat="1" applyFont="1" applyFill="1" applyBorder="1" applyAlignment="1" applyProtection="1">
      <alignment horizontal="right" vertical="center" shrinkToFit="1"/>
      <protection locked="0"/>
    </xf>
    <xf numFmtId="5" fontId="25" fillId="0" borderId="46" xfId="0" applyNumberFormat="1" applyFont="1" applyFill="1" applyBorder="1" applyAlignment="1">
      <alignment vertical="center" shrinkToFit="1"/>
    </xf>
    <xf numFmtId="0" fontId="25" fillId="0" borderId="46" xfId="0" applyFont="1" applyFill="1" applyBorder="1" applyAlignment="1">
      <alignment vertical="center" shrinkToFit="1"/>
    </xf>
    <xf numFmtId="180" fontId="25" fillId="6" borderId="47" xfId="0" applyNumberFormat="1" applyFont="1" applyFill="1" applyBorder="1" applyAlignment="1" applyProtection="1">
      <alignment horizontal="center" vertical="center" shrinkToFit="1"/>
      <protection locked="0"/>
    </xf>
    <xf numFmtId="180" fontId="25" fillId="6" borderId="48" xfId="0" applyNumberFormat="1" applyFont="1" applyFill="1" applyBorder="1" applyAlignment="1" applyProtection="1">
      <alignment horizontal="center" vertical="center" shrinkToFit="1"/>
      <protection locked="0"/>
    </xf>
    <xf numFmtId="5" fontId="25" fillId="0" borderId="49" xfId="0" applyNumberFormat="1" applyFont="1" applyFill="1" applyBorder="1" applyAlignment="1">
      <alignment vertical="center" shrinkToFit="1"/>
    </xf>
    <xf numFmtId="0" fontId="25" fillId="0" borderId="50" xfId="0" applyFont="1" applyFill="1" applyBorder="1" applyAlignment="1">
      <alignment vertical="center" shrinkToFit="1"/>
    </xf>
    <xf numFmtId="180" fontId="25" fillId="6" borderId="51" xfId="0" applyNumberFormat="1" applyFont="1" applyFill="1" applyBorder="1" applyAlignment="1" applyProtection="1">
      <alignment horizontal="center" vertical="center" shrinkToFit="1"/>
      <protection locked="0"/>
    </xf>
    <xf numFmtId="49" fontId="25" fillId="6" borderId="0" xfId="0" applyNumberFormat="1" applyFont="1" applyFill="1" applyBorder="1" applyAlignment="1" applyProtection="1">
      <alignment vertical="center" shrinkToFit="1"/>
      <protection locked="0"/>
    </xf>
    <xf numFmtId="0" fontId="28" fillId="0" borderId="27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shrinkToFit="1"/>
    </xf>
    <xf numFmtId="0" fontId="28" fillId="0" borderId="0" xfId="0" applyFont="1" applyAlignment="1">
      <alignment vertical="center" wrapText="1"/>
    </xf>
    <xf numFmtId="180" fontId="25" fillId="6" borderId="53" xfId="0" applyNumberFormat="1" applyFont="1" applyFill="1" applyBorder="1" applyAlignment="1" applyProtection="1">
      <alignment horizontal="center" vertical="center" shrinkToFit="1"/>
      <protection locked="0"/>
    </xf>
    <xf numFmtId="189" fontId="26" fillId="0" borderId="27" xfId="0" applyNumberFormat="1" applyFont="1" applyBorder="1" applyAlignment="1">
      <alignment horizontal="center" wrapText="1"/>
    </xf>
    <xf numFmtId="189" fontId="26" fillId="0" borderId="54" xfId="0" applyNumberFormat="1" applyFont="1" applyBorder="1" applyAlignment="1">
      <alignment horizont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33" fillId="0" borderId="0" xfId="0" applyFont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42" fillId="0" borderId="0" xfId="0" applyFont="1" applyBorder="1" applyAlignment="1" applyProtection="1">
      <alignment vertical="center" wrapText="1"/>
      <protection hidden="1"/>
    </xf>
    <xf numFmtId="0" fontId="43" fillId="0" borderId="0" xfId="0" applyFont="1" applyAlignment="1" applyProtection="1">
      <alignment vertical="center" wrapText="1"/>
      <protection hidden="1"/>
    </xf>
    <xf numFmtId="0" fontId="23" fillId="0" borderId="22" xfId="0" applyFont="1" applyBorder="1" applyAlignment="1">
      <alignment vertical="center" wrapText="1" shrinkToFit="1"/>
    </xf>
    <xf numFmtId="0" fontId="23" fillId="0" borderId="16" xfId="0" applyFont="1" applyBorder="1" applyAlignment="1">
      <alignment vertical="center" wrapText="1" shrinkToFit="1"/>
    </xf>
    <xf numFmtId="0" fontId="23" fillId="0" borderId="19" xfId="0" applyFont="1" applyBorder="1" applyAlignment="1">
      <alignment vertical="center" wrapText="1" shrinkToFit="1"/>
    </xf>
    <xf numFmtId="0" fontId="23" fillId="0" borderId="17" xfId="0" applyFont="1" applyBorder="1" applyAlignment="1">
      <alignment vertical="center" wrapText="1" shrinkToFit="1"/>
    </xf>
    <xf numFmtId="0" fontId="23" fillId="0" borderId="21" xfId="0" applyFont="1" applyBorder="1" applyAlignment="1">
      <alignment vertical="center" wrapText="1" shrinkToFit="1"/>
    </xf>
    <xf numFmtId="0" fontId="23" fillId="0" borderId="18" xfId="0" applyFont="1" applyBorder="1" applyAlignment="1">
      <alignment vertical="center" wrapText="1" shrinkToFi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5" fontId="25" fillId="0" borderId="58" xfId="0" applyNumberFormat="1" applyFont="1" applyFill="1" applyBorder="1" applyAlignment="1">
      <alignment vertical="center" shrinkToFit="1"/>
    </xf>
    <xf numFmtId="180" fontId="25" fillId="6" borderId="59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32" fillId="0" borderId="0" xfId="0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Alignment="1">
      <alignment horizontal="left" vertical="center" wrapText="1" shrinkToFit="1"/>
    </xf>
    <xf numFmtId="0" fontId="26" fillId="0" borderId="0" xfId="0" applyFont="1" applyAlignment="1">
      <alignment vertical="center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49" fontId="25" fillId="6" borderId="21" xfId="0" applyNumberFormat="1" applyFont="1" applyFill="1" applyBorder="1" applyAlignment="1" applyProtection="1">
      <alignment vertical="center" shrinkToFit="1"/>
      <protection locked="0"/>
    </xf>
    <xf numFmtId="49" fontId="38" fillId="0" borderId="0" xfId="0" applyNumberFormat="1" applyFont="1" applyAlignment="1">
      <alignment horizontal="center" vertical="center" shrinkToFit="1"/>
    </xf>
    <xf numFmtId="49" fontId="30" fillId="0" borderId="0" xfId="0" applyNumberFormat="1" applyFont="1" applyAlignment="1">
      <alignment horizontal="center" vertical="center" shrinkToFit="1"/>
    </xf>
    <xf numFmtId="49" fontId="30" fillId="0" borderId="0" xfId="0" applyNumberFormat="1" applyFont="1" applyAlignment="1">
      <alignment vertical="center" shrinkToFit="1"/>
    </xf>
    <xf numFmtId="0" fontId="35" fillId="0" borderId="0" xfId="0" applyFont="1" applyBorder="1" applyAlignment="1" applyProtection="1">
      <alignment horizontal="left"/>
      <protection/>
    </xf>
    <xf numFmtId="0" fontId="38" fillId="0" borderId="0" xfId="0" applyFont="1" applyAlignment="1">
      <alignment horizontal="center" vertical="center"/>
    </xf>
    <xf numFmtId="0" fontId="28" fillId="0" borderId="27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49" fontId="10" fillId="6" borderId="44" xfId="0" applyNumberFormat="1" applyFont="1" applyFill="1" applyBorder="1" applyAlignment="1" applyProtection="1">
      <alignment vertical="center" shrinkToFit="1"/>
      <protection locked="0"/>
    </xf>
    <xf numFmtId="49" fontId="35" fillId="6" borderId="11" xfId="0" applyNumberFormat="1" applyFont="1" applyFill="1" applyBorder="1" applyAlignment="1" applyProtection="1">
      <alignment vertical="center" shrinkToFit="1"/>
      <protection locked="0"/>
    </xf>
    <xf numFmtId="49" fontId="35" fillId="6" borderId="11" xfId="0" applyNumberFormat="1" applyFont="1" applyFill="1" applyBorder="1" applyAlignment="1" applyProtection="1">
      <alignment horizontal="left" vertical="center" shrinkToFit="1"/>
      <protection locked="0"/>
    </xf>
    <xf numFmtId="49" fontId="35" fillId="6" borderId="40" xfId="0" applyNumberFormat="1" applyFont="1" applyFill="1" applyBorder="1" applyAlignment="1" applyProtection="1">
      <alignment horizontal="left" vertical="center" shrinkToFit="1"/>
      <protection locked="0"/>
    </xf>
    <xf numFmtId="49" fontId="4" fillId="6" borderId="37" xfId="0" applyNumberFormat="1" applyFont="1" applyFill="1" applyBorder="1" applyAlignment="1" applyProtection="1">
      <alignment horizontal="left" vertical="center" shrinkToFit="1"/>
      <protection locked="0"/>
    </xf>
    <xf numFmtId="49" fontId="31" fillId="6" borderId="3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8" fillId="6" borderId="37" xfId="0" applyNumberFormat="1" applyFont="1" applyFill="1" applyBorder="1" applyAlignment="1" applyProtection="1">
      <alignment vertical="center" shrinkToFit="1"/>
      <protection locked="0"/>
    </xf>
    <xf numFmtId="49" fontId="25" fillId="6" borderId="37" xfId="0" applyNumberFormat="1" applyFont="1" applyFill="1" applyBorder="1" applyAlignment="1" applyProtection="1">
      <alignment vertical="center" shrinkToFit="1"/>
      <protection locked="0"/>
    </xf>
    <xf numFmtId="49" fontId="0" fillId="0" borderId="37" xfId="0" applyNumberFormat="1" applyBorder="1" applyAlignment="1" applyProtection="1">
      <alignment vertical="center" shrinkToFit="1"/>
      <protection locked="0"/>
    </xf>
    <xf numFmtId="49" fontId="26" fillId="6" borderId="37" xfId="0" applyNumberFormat="1" applyFont="1" applyFill="1" applyBorder="1" applyAlignment="1" applyProtection="1">
      <alignment horizontal="left" vertical="center" shrinkToFit="1"/>
      <protection locked="0"/>
    </xf>
    <xf numFmtId="49" fontId="25" fillId="6" borderId="14" xfId="0" applyNumberFormat="1" applyFont="1" applyFill="1" applyBorder="1" applyAlignment="1" applyProtection="1">
      <alignment horizontal="left" vertical="center" shrinkToFit="1"/>
      <protection locked="0"/>
    </xf>
    <xf numFmtId="49" fontId="25" fillId="6" borderId="0" xfId="0" applyNumberFormat="1" applyFont="1" applyFill="1" applyBorder="1" applyAlignment="1" applyProtection="1">
      <alignment horizontal="left" vertical="center" shrinkToFit="1"/>
      <protection locked="0"/>
    </xf>
    <xf numFmtId="49" fontId="25" fillId="6" borderId="13" xfId="0" applyNumberFormat="1" applyFont="1" applyFill="1" applyBorder="1" applyAlignment="1" applyProtection="1">
      <alignment horizontal="left" vertical="center" shrinkToFit="1"/>
      <protection locked="0"/>
    </xf>
    <xf numFmtId="176" fontId="25" fillId="6" borderId="47" xfId="0" applyNumberFormat="1" applyFont="1" applyFill="1" applyBorder="1" applyAlignment="1" applyProtection="1">
      <alignment horizontal="center" vertical="center" shrinkToFit="1"/>
      <protection locked="0"/>
    </xf>
    <xf numFmtId="176" fontId="25" fillId="6" borderId="53" xfId="0" applyNumberFormat="1" applyFont="1" applyFill="1" applyBorder="1" applyAlignment="1" applyProtection="1">
      <alignment horizontal="center" vertical="center" shrinkToFit="1"/>
      <protection locked="0"/>
    </xf>
    <xf numFmtId="5" fontId="25" fillId="0" borderId="46" xfId="0" applyNumberFormat="1" applyFont="1" applyBorder="1" applyAlignment="1">
      <alignment horizontal="right" vertical="center" shrinkToFit="1"/>
    </xf>
    <xf numFmtId="0" fontId="25" fillId="0" borderId="50" xfId="0" applyFont="1" applyBorder="1" applyAlignment="1">
      <alignment horizontal="right" vertical="center" shrinkToFit="1"/>
    </xf>
    <xf numFmtId="176" fontId="25" fillId="6" borderId="59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2" xfId="0" applyNumberFormat="1" applyFont="1" applyBorder="1" applyAlignment="1">
      <alignment horizontal="left" vertical="center"/>
    </xf>
    <xf numFmtId="0" fontId="28" fillId="0" borderId="16" xfId="0" applyNumberFormat="1" applyFont="1" applyBorder="1" applyAlignment="1">
      <alignment horizontal="left" vertical="center"/>
    </xf>
    <xf numFmtId="0" fontId="28" fillId="0" borderId="19" xfId="0" applyNumberFormat="1" applyFont="1" applyBorder="1" applyAlignment="1">
      <alignment horizontal="left" vertical="center"/>
    </xf>
    <xf numFmtId="0" fontId="28" fillId="0" borderId="17" xfId="0" applyNumberFormat="1" applyFont="1" applyBorder="1" applyAlignment="1">
      <alignment horizontal="left" vertical="center"/>
    </xf>
    <xf numFmtId="0" fontId="28" fillId="0" borderId="21" xfId="0" applyNumberFormat="1" applyFont="1" applyBorder="1" applyAlignment="1">
      <alignment horizontal="left" vertical="center"/>
    </xf>
    <xf numFmtId="0" fontId="28" fillId="0" borderId="18" xfId="0" applyNumberFormat="1" applyFont="1" applyBorder="1" applyAlignment="1">
      <alignment horizontal="left" vertical="center"/>
    </xf>
    <xf numFmtId="176" fontId="25" fillId="6" borderId="48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2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55" xfId="0" applyFont="1" applyBorder="1" applyAlignment="1">
      <alignment horizontal="center" vertical="center" wrapText="1" shrinkToFit="1"/>
    </xf>
    <xf numFmtId="0" fontId="28" fillId="0" borderId="57" xfId="0" applyFont="1" applyBorder="1" applyAlignment="1">
      <alignment horizontal="center" vertical="center" wrapText="1" shrinkToFit="1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9" fillId="0" borderId="17" xfId="0" applyFont="1" applyBorder="1" applyAlignment="1">
      <alignment horizontal="left" vertical="center" wrapText="1"/>
    </xf>
    <xf numFmtId="0" fontId="29" fillId="0" borderId="60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left" vertical="center"/>
    </xf>
    <xf numFmtId="0" fontId="28" fillId="0" borderId="52" xfId="0" applyNumberFormat="1" applyFont="1" applyBorder="1" applyAlignment="1">
      <alignment horizontal="left" vertical="center"/>
    </xf>
    <xf numFmtId="0" fontId="28" fillId="0" borderId="28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 shrinkToFit="1"/>
    </xf>
    <xf numFmtId="0" fontId="23" fillId="0" borderId="0" xfId="0" applyFont="1" applyAlignment="1">
      <alignment vertical="center" wrapText="1"/>
    </xf>
    <xf numFmtId="49" fontId="33" fillId="0" borderId="0" xfId="0" applyNumberFormat="1" applyFont="1" applyBorder="1" applyAlignment="1" applyProtection="1">
      <alignment vertical="center" wrapText="1"/>
      <protection hidden="1"/>
    </xf>
    <xf numFmtId="49" fontId="23" fillId="0" borderId="0" xfId="0" applyNumberFormat="1" applyFont="1" applyAlignment="1" applyProtection="1">
      <alignment vertical="center" wrapText="1"/>
      <protection hidden="1"/>
    </xf>
    <xf numFmtId="0" fontId="42" fillId="0" borderId="0" xfId="0" applyFont="1" applyBorder="1" applyAlignment="1" applyProtection="1">
      <alignment wrapText="1"/>
      <protection hidden="1"/>
    </xf>
    <xf numFmtId="0" fontId="43" fillId="0" borderId="0" xfId="0" applyFont="1" applyAlignment="1" applyProtection="1">
      <alignment wrapText="1"/>
      <protection hidden="1"/>
    </xf>
    <xf numFmtId="49" fontId="26" fillId="6" borderId="21" xfId="0" applyNumberFormat="1" applyFont="1" applyFill="1" applyBorder="1" applyAlignment="1" applyProtection="1">
      <alignment horizontal="left" vertical="center" shrinkToFit="1"/>
      <protection locked="0"/>
    </xf>
    <xf numFmtId="49" fontId="26" fillId="6" borderId="37" xfId="0" applyNumberFormat="1" applyFont="1" applyFill="1" applyBorder="1" applyAlignment="1" applyProtection="1">
      <alignment vertical="center" shrinkToFit="1"/>
      <protection locked="0"/>
    </xf>
    <xf numFmtId="0" fontId="28" fillId="0" borderId="22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89" fontId="28" fillId="0" borderId="17" xfId="0" applyNumberFormat="1" applyFont="1" applyBorder="1" applyAlignment="1">
      <alignment horizontal="center" vertical="center" wrapText="1"/>
    </xf>
    <xf numFmtId="189" fontId="28" fillId="0" borderId="42" xfId="0" applyNumberFormat="1" applyFont="1" applyBorder="1" applyAlignment="1">
      <alignment horizontal="center" vertical="center" wrapText="1"/>
    </xf>
    <xf numFmtId="0" fontId="28" fillId="0" borderId="52" xfId="0" applyFont="1" applyBorder="1" applyAlignment="1">
      <alignment horizontal="left" vertical="center"/>
    </xf>
    <xf numFmtId="49" fontId="25" fillId="6" borderId="27" xfId="0" applyNumberFormat="1" applyFont="1" applyFill="1" applyBorder="1" applyAlignment="1" applyProtection="1">
      <alignment horizontal="left" vertical="center" shrinkToFit="1"/>
      <protection locked="0"/>
    </xf>
    <xf numFmtId="49" fontId="25" fillId="6" borderId="52" xfId="0" applyNumberFormat="1" applyFont="1" applyFill="1" applyBorder="1" applyAlignment="1" applyProtection="1">
      <alignment horizontal="left" vertical="center" shrinkToFit="1"/>
      <protection locked="0"/>
    </xf>
    <xf numFmtId="49" fontId="25" fillId="6" borderId="28" xfId="0" applyNumberFormat="1" applyFont="1" applyFill="1" applyBorder="1" applyAlignment="1" applyProtection="1">
      <alignment horizontal="left" vertical="center" shrinkToFit="1"/>
      <protection locked="0"/>
    </xf>
    <xf numFmtId="188" fontId="26" fillId="0" borderId="27" xfId="0" applyNumberFormat="1" applyFont="1" applyBorder="1" applyAlignment="1">
      <alignment horizontal="center" wrapText="1"/>
    </xf>
    <xf numFmtId="188" fontId="26" fillId="0" borderId="54" xfId="0" applyNumberFormat="1" applyFont="1" applyBorder="1" applyAlignment="1">
      <alignment horizontal="center" wrapText="1"/>
    </xf>
    <xf numFmtId="188" fontId="26" fillId="0" borderId="22" xfId="0" applyNumberFormat="1" applyFont="1" applyBorder="1" applyAlignment="1">
      <alignment horizontal="center" wrapText="1"/>
    </xf>
    <xf numFmtId="188" fontId="26" fillId="0" borderId="43" xfId="0" applyNumberFormat="1" applyFont="1" applyBorder="1" applyAlignment="1">
      <alignment horizontal="center" wrapText="1"/>
    </xf>
    <xf numFmtId="189" fontId="26" fillId="0" borderId="27" xfId="0" applyNumberFormat="1" applyFont="1" applyBorder="1" applyAlignment="1">
      <alignment horizontal="center" vertical="center" wrapText="1"/>
    </xf>
    <xf numFmtId="189" fontId="26" fillId="0" borderId="54" xfId="0" applyNumberFormat="1" applyFont="1" applyBorder="1" applyAlignment="1">
      <alignment horizontal="center" vertical="center" wrapText="1"/>
    </xf>
    <xf numFmtId="188" fontId="26" fillId="0" borderId="22" xfId="0" applyNumberFormat="1" applyFont="1" applyBorder="1" applyAlignment="1">
      <alignment horizontal="center" vertical="center" wrapText="1"/>
    </xf>
    <xf numFmtId="188" fontId="26" fillId="0" borderId="43" xfId="0" applyNumberFormat="1" applyFont="1" applyBorder="1" applyAlignment="1">
      <alignment horizontal="center" vertical="center" wrapText="1"/>
    </xf>
    <xf numFmtId="180" fontId="23" fillId="0" borderId="22" xfId="0" applyNumberFormat="1" applyFont="1" applyBorder="1" applyAlignment="1">
      <alignment horizontal="center" wrapText="1"/>
    </xf>
    <xf numFmtId="180" fontId="23" fillId="0" borderId="43" xfId="0" applyNumberFormat="1" applyFont="1" applyBorder="1" applyAlignment="1">
      <alignment horizontal="center" wrapText="1"/>
    </xf>
    <xf numFmtId="186" fontId="29" fillId="0" borderId="17" xfId="0" applyNumberFormat="1" applyFont="1" applyBorder="1" applyAlignment="1">
      <alignment horizontal="center" vertical="top" wrapText="1"/>
    </xf>
    <xf numFmtId="186" fontId="29" fillId="0" borderId="42" xfId="0" applyNumberFormat="1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fgColor indexed="37"/>
          <bgColor indexed="37"/>
        </patternFill>
      </fill>
    </dxf>
    <dxf>
      <fill>
        <patternFill>
          <fgColor indexed="37"/>
          <bgColor indexed="3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6F8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45</xdr:row>
      <xdr:rowOff>180975</xdr:rowOff>
    </xdr:from>
    <xdr:to>
      <xdr:col>4</xdr:col>
      <xdr:colOff>9525</xdr:colOff>
      <xdr:row>48</xdr:row>
      <xdr:rowOff>0</xdr:rowOff>
    </xdr:to>
    <xdr:pic>
      <xdr:nvPicPr>
        <xdr:cNvPr id="1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129665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45</xdr:row>
      <xdr:rowOff>0</xdr:rowOff>
    </xdr:from>
    <xdr:to>
      <xdr:col>3</xdr:col>
      <xdr:colOff>57150</xdr:colOff>
      <xdr:row>46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1115675"/>
          <a:ext cx="1076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45</xdr:row>
      <xdr:rowOff>0</xdr:rowOff>
    </xdr:from>
    <xdr:to>
      <xdr:col>6</xdr:col>
      <xdr:colOff>676275</xdr:colOff>
      <xdr:row>46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111156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45</xdr:row>
      <xdr:rowOff>0</xdr:rowOff>
    </xdr:from>
    <xdr:to>
      <xdr:col>8</xdr:col>
      <xdr:colOff>447675</xdr:colOff>
      <xdr:row>46</xdr:row>
      <xdr:rowOff>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1115675"/>
          <a:ext cx="1323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45</xdr:row>
      <xdr:rowOff>0</xdr:rowOff>
    </xdr:from>
    <xdr:to>
      <xdr:col>11</xdr:col>
      <xdr:colOff>123825</xdr:colOff>
      <xdr:row>46</xdr:row>
      <xdr:rowOff>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11115675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45</xdr:row>
      <xdr:rowOff>209550</xdr:rowOff>
    </xdr:from>
    <xdr:to>
      <xdr:col>6</xdr:col>
      <xdr:colOff>333375</xdr:colOff>
      <xdr:row>46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24150" y="11325225"/>
          <a:ext cx="1143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46</xdr:row>
      <xdr:rowOff>9525</xdr:rowOff>
    </xdr:from>
    <xdr:to>
      <xdr:col>7</xdr:col>
      <xdr:colOff>800100</xdr:colOff>
      <xdr:row>46</xdr:row>
      <xdr:rowOff>238125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0" y="113633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ushin@tokyo-bigsight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sushin@tokyo-bigsight.co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8"/>
  <sheetViews>
    <sheetView showGridLines="0" zoomScalePageLayoutView="0" workbookViewId="0" topLeftCell="A1">
      <selection activeCell="A1" sqref="A1:L1"/>
    </sheetView>
  </sheetViews>
  <sheetFormatPr defaultColWidth="9.00390625" defaultRowHeight="30" customHeight="1"/>
  <cols>
    <col min="1" max="5" width="9.00390625" style="1" customWidth="1"/>
    <col min="6" max="6" width="11.25390625" style="1" customWidth="1"/>
    <col min="7" max="16384" width="9.00390625" style="1" customWidth="1"/>
  </cols>
  <sheetData>
    <row r="1" spans="1:12" ht="22.5" customHeight="1">
      <c r="A1" s="166" t="s">
        <v>4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  <c r="L1" s="167"/>
    </row>
    <row r="2" ht="22.5" customHeight="1"/>
    <row r="3" spans="1:9" ht="22.5" customHeight="1">
      <c r="A3" s="11" t="s">
        <v>16</v>
      </c>
      <c r="B3" s="11"/>
      <c r="C3" s="11"/>
      <c r="D3" s="11"/>
      <c r="E3" s="11"/>
      <c r="F3" s="11"/>
      <c r="G3" s="12"/>
      <c r="H3" s="12"/>
      <c r="I3" s="12"/>
    </row>
    <row r="4" spans="1:10" ht="22.5" customHeight="1">
      <c r="A4" s="13"/>
      <c r="B4" s="13"/>
      <c r="C4" s="13"/>
      <c r="D4" s="13"/>
      <c r="E4" s="13"/>
      <c r="F4" s="13"/>
      <c r="G4" s="13"/>
      <c r="H4" s="14"/>
      <c r="I4" s="14"/>
      <c r="J4" s="15"/>
    </row>
    <row r="5" spans="1:9" ht="22.5" customHeight="1">
      <c r="A5" s="11" t="s">
        <v>5</v>
      </c>
      <c r="B5" s="8"/>
      <c r="C5" s="8"/>
      <c r="D5" s="8"/>
      <c r="E5" s="8"/>
      <c r="F5" s="8"/>
      <c r="G5" s="9"/>
      <c r="H5" s="9"/>
      <c r="I5" s="9"/>
    </row>
    <row r="6" spans="1:9" ht="22.5" customHeight="1">
      <c r="A6" s="13"/>
      <c r="B6" s="10"/>
      <c r="C6" s="10"/>
      <c r="D6" s="10"/>
      <c r="E6" s="10"/>
      <c r="F6" s="10"/>
      <c r="G6" s="9"/>
      <c r="H6" s="9"/>
      <c r="I6" s="9"/>
    </row>
    <row r="7" spans="2:9" ht="22.5" customHeight="1">
      <c r="B7" s="160"/>
      <c r="C7" s="160"/>
      <c r="D7" s="160"/>
      <c r="E7" s="160"/>
      <c r="F7" s="160"/>
      <c r="G7" s="160"/>
      <c r="H7" s="7"/>
      <c r="I7" s="2"/>
    </row>
    <row r="8" spans="2:9" ht="22.5" customHeight="1">
      <c r="B8" s="175"/>
      <c r="C8" s="176"/>
      <c r="D8" s="176"/>
      <c r="E8" s="176"/>
      <c r="F8" s="176"/>
      <c r="G8" s="176"/>
      <c r="H8" s="177"/>
      <c r="I8" s="177"/>
    </row>
    <row r="9" ht="22.5" customHeight="1"/>
    <row r="10" spans="1:10" ht="22.5" customHeight="1">
      <c r="A10" s="160" t="s">
        <v>11</v>
      </c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22.5" customHeight="1">
      <c r="A11" s="161" t="s">
        <v>64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22.5" customHeight="1">
      <c r="A12" s="161" t="s">
        <v>65</v>
      </c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22.5" customHeight="1" thickBo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2:10" ht="22.5" customHeight="1">
      <c r="B14" s="164" t="s">
        <v>66</v>
      </c>
      <c r="C14" s="162"/>
      <c r="D14" s="162"/>
      <c r="E14" s="162"/>
      <c r="F14" s="165"/>
      <c r="G14" s="6"/>
      <c r="H14" s="6"/>
      <c r="I14" s="6"/>
      <c r="J14" s="6"/>
    </row>
    <row r="15" spans="2:10" ht="22.5" customHeight="1">
      <c r="B15" s="168" t="s">
        <v>70</v>
      </c>
      <c r="C15" s="173"/>
      <c r="D15" s="173"/>
      <c r="E15" s="173"/>
      <c r="F15" s="174"/>
      <c r="G15" s="6"/>
      <c r="H15" s="6"/>
      <c r="I15" s="6"/>
      <c r="J15" s="6"/>
    </row>
    <row r="16" spans="2:10" ht="22.5" customHeight="1">
      <c r="B16" s="168" t="s">
        <v>61</v>
      </c>
      <c r="C16" s="159"/>
      <c r="D16" s="159"/>
      <c r="E16" s="159"/>
      <c r="F16" s="169"/>
      <c r="G16" s="6"/>
      <c r="H16" s="6"/>
      <c r="I16" s="6"/>
      <c r="J16" s="6"/>
    </row>
    <row r="17" spans="2:10" ht="22.5" customHeight="1" thickBot="1">
      <c r="B17" s="170" t="s">
        <v>22</v>
      </c>
      <c r="C17" s="171"/>
      <c r="D17" s="171"/>
      <c r="E17" s="171"/>
      <c r="F17" s="172"/>
      <c r="G17" s="6"/>
      <c r="H17" s="6"/>
      <c r="I17" s="6"/>
      <c r="J17" s="6"/>
    </row>
    <row r="18" spans="2:10" ht="22.5" customHeight="1">
      <c r="B18" s="162"/>
      <c r="C18" s="163"/>
      <c r="D18" s="163"/>
      <c r="E18" s="163"/>
      <c r="F18" s="163"/>
      <c r="G18" s="6"/>
      <c r="H18" s="6"/>
      <c r="I18" s="6"/>
      <c r="J18" s="6"/>
    </row>
    <row r="19" spans="1:10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2.5" customHeight="1">
      <c r="A20" s="4" t="s">
        <v>62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2.5" customHeight="1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2.5" customHeight="1">
      <c r="A22" s="4" t="s">
        <v>7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22.5" customHeight="1">
      <c r="A23" s="4" t="s">
        <v>8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22.5" customHeight="1">
      <c r="A24" s="4" t="s">
        <v>9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ht="22.5" customHeight="1">
      <c r="A25" s="4" t="s">
        <v>10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22.5" customHeight="1">
      <c r="A26" s="4" t="s">
        <v>12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22.5" customHeight="1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22.5" customHeight="1">
      <c r="A28" s="4" t="s">
        <v>14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22.5" customHeight="1">
      <c r="A29" s="4" t="s">
        <v>15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22.5" customHeight="1">
      <c r="A30" s="4" t="s">
        <v>17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spans="1:10" ht="22.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</row>
    <row r="39" ht="22.5" customHeight="1"/>
    <row r="40" ht="22.5" customHeight="1"/>
    <row r="41" ht="22.5" customHeight="1"/>
    <row r="42" ht="22.5" customHeight="1"/>
    <row r="43" ht="22.5" customHeight="1"/>
  </sheetData>
  <sheetProtection password="CC01" sheet="1"/>
  <mergeCells count="12">
    <mergeCell ref="A1:L1"/>
    <mergeCell ref="B16:F16"/>
    <mergeCell ref="B17:F17"/>
    <mergeCell ref="B15:F15"/>
    <mergeCell ref="B8:I8"/>
    <mergeCell ref="B7:G7"/>
    <mergeCell ref="A38:J38"/>
    <mergeCell ref="A10:J10"/>
    <mergeCell ref="A11:J11"/>
    <mergeCell ref="A12:J12"/>
    <mergeCell ref="B18:F18"/>
    <mergeCell ref="B14:F14"/>
  </mergeCells>
  <printOptions/>
  <pageMargins left="0.56" right="0.31" top="0.27" bottom="0.17" header="0.27" footer="0.19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3"/>
  <sheetViews>
    <sheetView showGridLines="0" showZeros="0"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93" customHeight="1"/>
  <cols>
    <col min="1" max="1" width="1.37890625" style="16" customWidth="1"/>
    <col min="2" max="2" width="13.75390625" style="16" customWidth="1"/>
    <col min="3" max="3" width="9.00390625" style="16" customWidth="1"/>
    <col min="4" max="4" width="7.75390625" style="16" customWidth="1"/>
    <col min="5" max="5" width="4.75390625" style="16" customWidth="1"/>
    <col min="6" max="6" width="9.75390625" style="16" customWidth="1"/>
    <col min="7" max="8" width="13.75390625" style="16" customWidth="1"/>
    <col min="9" max="9" width="12.75390625" style="16" customWidth="1"/>
    <col min="10" max="10" width="12.25390625" style="16" customWidth="1"/>
    <col min="11" max="11" width="5.75390625" style="16" customWidth="1"/>
    <col min="12" max="12" width="14.50390625" style="16" customWidth="1"/>
    <col min="13" max="13" width="3.125" style="16" customWidth="1"/>
    <col min="14" max="14" width="9.125" style="16" hidden="1" customWidth="1"/>
    <col min="15" max="16384" width="9.00390625" style="16" customWidth="1"/>
  </cols>
  <sheetData>
    <row r="1" spans="2:10" ht="17.25" customHeight="1">
      <c r="B1" s="243" t="s">
        <v>67</v>
      </c>
      <c r="C1" s="244"/>
      <c r="D1" s="244"/>
      <c r="E1" s="244"/>
      <c r="F1" s="244"/>
      <c r="G1" s="244"/>
      <c r="H1" s="244"/>
      <c r="I1" s="244"/>
      <c r="J1" s="244"/>
    </row>
    <row r="2" spans="2:7" ht="17.25" customHeight="1">
      <c r="B2" s="17"/>
      <c r="C2" s="77" t="s">
        <v>23</v>
      </c>
      <c r="G2" s="78" t="s">
        <v>59</v>
      </c>
    </row>
    <row r="3" spans="2:12" ht="21.75" customHeight="1">
      <c r="B3" s="247" t="str">
        <f>IF(N16&gt;1,"Provisional application form for communications line (1 of 2): For telephone line","Application form for communications line (1 of 2): For telephone line")</f>
        <v>Provisional application form for communications line (1 of 2): For telephone line</v>
      </c>
      <c r="C3" s="247"/>
      <c r="D3" s="247"/>
      <c r="E3" s="247"/>
      <c r="F3" s="247"/>
      <c r="G3" s="247"/>
      <c r="H3" s="247"/>
      <c r="I3" s="248"/>
      <c r="J3" s="248"/>
      <c r="K3" s="248"/>
      <c r="L3" s="249"/>
    </row>
    <row r="4" spans="2:12" ht="19.5" customHeight="1" thickBot="1">
      <c r="B4" s="18"/>
      <c r="C4" s="19"/>
      <c r="D4" s="19"/>
      <c r="E4" s="16" t="s">
        <v>24</v>
      </c>
      <c r="F4" s="21"/>
      <c r="G4" s="19"/>
      <c r="H4" s="84"/>
      <c r="I4" s="19" t="s">
        <v>25</v>
      </c>
      <c r="J4" s="84"/>
      <c r="K4" s="19" t="s">
        <v>26</v>
      </c>
      <c r="L4" s="19"/>
    </row>
    <row r="5" spans="2:12" ht="30.75" customHeight="1">
      <c r="B5" s="19"/>
      <c r="C5" s="182" t="s">
        <v>27</v>
      </c>
      <c r="D5" s="183"/>
      <c r="E5" s="193"/>
      <c r="F5" s="194"/>
      <c r="G5" s="194"/>
      <c r="H5" s="194"/>
      <c r="I5" s="194"/>
      <c r="J5" s="194"/>
      <c r="K5" s="195"/>
      <c r="L5" s="19"/>
    </row>
    <row r="6" spans="2:12" ht="30.75" customHeight="1" thickBot="1">
      <c r="B6" s="19"/>
      <c r="C6" s="186" t="s">
        <v>28</v>
      </c>
      <c r="D6" s="187"/>
      <c r="E6" s="22"/>
      <c r="F6" s="23"/>
      <c r="G6" s="196"/>
      <c r="H6" s="196"/>
      <c r="I6" s="24" t="s">
        <v>29</v>
      </c>
      <c r="J6" s="184"/>
      <c r="K6" s="185"/>
      <c r="L6" s="19"/>
    </row>
    <row r="7" spans="2:12" ht="18" customHeight="1">
      <c r="B7" s="19"/>
      <c r="C7" s="25"/>
      <c r="D7" s="26"/>
      <c r="E7" s="26"/>
      <c r="F7" s="26"/>
      <c r="G7" s="26"/>
      <c r="H7" s="26"/>
      <c r="I7" s="26"/>
      <c r="J7" s="26"/>
      <c r="K7" s="26"/>
      <c r="L7" s="19"/>
    </row>
    <row r="8" spans="2:12" ht="22.5" customHeight="1">
      <c r="B8" s="137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12" ht="22.5" customHeight="1">
      <c r="B9" s="120" t="s">
        <v>79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22.5" customHeight="1">
      <c r="B10" s="120" t="s">
        <v>76</v>
      </c>
      <c r="C10" s="180"/>
      <c r="D10" s="178"/>
      <c r="E10" s="181"/>
      <c r="F10" s="181"/>
      <c r="G10" s="181"/>
      <c r="H10" s="181"/>
      <c r="I10" s="181"/>
      <c r="J10" s="181"/>
      <c r="K10" s="181"/>
      <c r="L10" s="181"/>
    </row>
    <row r="11" spans="2:12" ht="25.5" customHeight="1">
      <c r="B11" s="120" t="s">
        <v>91</v>
      </c>
      <c r="C11" s="178"/>
      <c r="D11" s="178"/>
      <c r="E11" s="178"/>
      <c r="F11" s="178"/>
      <c r="G11" s="178"/>
      <c r="H11" s="120" t="s">
        <v>83</v>
      </c>
      <c r="I11" s="188"/>
      <c r="J11" s="188"/>
      <c r="K11" s="188"/>
      <c r="L11" s="188"/>
    </row>
    <row r="12" spans="2:12" ht="22.5" customHeight="1">
      <c r="B12" s="120" t="s">
        <v>77</v>
      </c>
      <c r="C12" s="178"/>
      <c r="D12" s="178"/>
      <c r="E12" s="178"/>
      <c r="F12" s="178"/>
      <c r="G12" s="178"/>
      <c r="H12" s="120" t="s">
        <v>80</v>
      </c>
      <c r="I12" s="178"/>
      <c r="J12" s="178"/>
      <c r="K12" s="178"/>
      <c r="L12" s="178"/>
    </row>
    <row r="13" spans="2:12" ht="25.5" customHeight="1">
      <c r="B13" s="150" t="s">
        <v>102</v>
      </c>
      <c r="C13" s="178"/>
      <c r="D13" s="178"/>
      <c r="E13" s="178"/>
      <c r="F13" s="178"/>
      <c r="G13" s="178"/>
      <c r="H13" s="120" t="s">
        <v>81</v>
      </c>
      <c r="I13" s="178"/>
      <c r="J13" s="178"/>
      <c r="K13" s="178"/>
      <c r="L13" s="178"/>
    </row>
    <row r="14" spans="2:12" ht="22.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19"/>
    </row>
    <row r="15" spans="2:12" ht="22.5" customHeight="1">
      <c r="B15" s="137" t="s">
        <v>31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2:14" ht="22.5" customHeight="1">
      <c r="B16" s="114"/>
      <c r="C16" s="115"/>
      <c r="D16" s="115"/>
      <c r="E16" s="115"/>
      <c r="F16" s="115"/>
      <c r="G16" s="115"/>
      <c r="H16" s="116"/>
      <c r="I16" s="26"/>
      <c r="J16" s="26"/>
      <c r="K16" s="26"/>
      <c r="L16" s="19"/>
      <c r="N16" s="27">
        <v>2</v>
      </c>
    </row>
    <row r="17" spans="2:12" ht="22.5" customHeight="1">
      <c r="B17" s="117"/>
      <c r="C17" s="118"/>
      <c r="D17" s="118"/>
      <c r="E17" s="118"/>
      <c r="F17" s="118"/>
      <c r="G17" s="118"/>
      <c r="H17" s="119"/>
      <c r="I17" s="26"/>
      <c r="J17" s="26"/>
      <c r="K17" s="26"/>
      <c r="L17" s="19"/>
    </row>
    <row r="18" spans="2:12" ht="17.25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9"/>
    </row>
    <row r="19" spans="2:12" ht="22.5" customHeight="1">
      <c r="B19" s="121" t="str">
        <f>IF($N$16&gt;1,"◇exhibitor’s name","◆Organizer’s name")</f>
        <v>◇exhibitor’s name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</row>
    <row r="20" spans="2:12" ht="22.5" customHeight="1">
      <c r="B20" s="121" t="str">
        <f>B10</f>
        <v>◆Address</v>
      </c>
      <c r="C20" s="180"/>
      <c r="D20" s="178"/>
      <c r="E20" s="181"/>
      <c r="F20" s="181"/>
      <c r="G20" s="181"/>
      <c r="H20" s="181"/>
      <c r="I20" s="181"/>
      <c r="J20" s="181"/>
      <c r="K20" s="181"/>
      <c r="L20" s="181"/>
    </row>
    <row r="21" spans="2:12" ht="25.5" customHeight="1">
      <c r="B21" s="121" t="str">
        <f>B11</f>
        <v>◆Affiliation of the person in charge</v>
      </c>
      <c r="C21" s="178"/>
      <c r="D21" s="178"/>
      <c r="E21" s="178"/>
      <c r="F21" s="178"/>
      <c r="G21" s="178"/>
      <c r="H21" s="121" t="str">
        <f>H11</f>
        <v>◆Name of the person in charge</v>
      </c>
      <c r="I21" s="178"/>
      <c r="J21" s="178"/>
      <c r="K21" s="178"/>
      <c r="L21" s="178"/>
    </row>
    <row r="22" spans="2:12" ht="22.5" customHeight="1">
      <c r="B22" s="121" t="str">
        <f>B12</f>
        <v>◆Telephone</v>
      </c>
      <c r="C22" s="178"/>
      <c r="D22" s="178"/>
      <c r="E22" s="178"/>
      <c r="F22" s="178"/>
      <c r="G22" s="178"/>
      <c r="H22" s="121" t="str">
        <f>H12</f>
        <v>◆Fax　</v>
      </c>
      <c r="I22" s="178"/>
      <c r="J22" s="178"/>
      <c r="K22" s="178"/>
      <c r="L22" s="178"/>
    </row>
    <row r="23" spans="2:12" ht="10.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9"/>
    </row>
    <row r="24" spans="2:12" ht="26.25" customHeight="1">
      <c r="B24" s="219" t="str">
        <f>IF(N16&gt;1,"In accordance with the information provided in this form, I hereby apply (provisionally) to Tokyo Big Sight, for a communications line(s).","In accordance with the information provided in this form, I hereby apply to Tokyo Big Sight, for a communications line(s)")</f>
        <v>In accordance with the information provided in this form, I hereby apply (provisionally) to Tokyo Big Sight, for a communications line(s).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</row>
    <row r="25" spans="2:12" ht="26.25" customHeight="1">
      <c r="B25" s="221" t="str">
        <f>IF(N16&gt;1,"I understand that my application will be finalized after I complete advanced payment prior to construction and Tokyo Big Sight has confirmed receipt of said payment.","")</f>
        <v>I understand that my application will be finalized after I complete advanced payment prior to construction and Tokyo Big Sight has confirmed receipt of said payment.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</row>
    <row r="26" spans="2:12" ht="33.75" customHeight="1">
      <c r="B26" s="219" t="s">
        <v>71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 ht="8.2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9"/>
    </row>
    <row r="28" spans="2:12" ht="22.5" customHeight="1" thickBot="1">
      <c r="B28" s="143" t="s">
        <v>32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2:12" s="20" customFormat="1" ht="34.5" customHeight="1" thickBot="1">
      <c r="B29" s="233" t="s">
        <v>18</v>
      </c>
      <c r="C29" s="229"/>
      <c r="D29" s="230"/>
      <c r="E29" s="233" t="s">
        <v>96</v>
      </c>
      <c r="F29" s="234"/>
      <c r="G29" s="126" t="s">
        <v>97</v>
      </c>
      <c r="H29" s="127" t="s">
        <v>98</v>
      </c>
      <c r="I29" s="229" t="s">
        <v>19</v>
      </c>
      <c r="J29" s="229"/>
      <c r="K29" s="229"/>
      <c r="L29" s="230"/>
    </row>
    <row r="30" spans="2:12" ht="30.75" customHeight="1" thickTop="1">
      <c r="B30" s="142"/>
      <c r="C30" s="153" t="s">
        <v>33</v>
      </c>
      <c r="D30" s="154"/>
      <c r="E30" s="214">
        <f>-INT(E31*1.1)</f>
        <v>10477</v>
      </c>
      <c r="F30" s="215"/>
      <c r="G30" s="232"/>
      <c r="H30" s="231">
        <f>E30*G30</f>
        <v>0</v>
      </c>
      <c r="I30" s="205" t="str">
        <f>IF($N$16&gt;1,"Includes JPY 2,776 in calling charges (including tax).  Calling charges that exceed this amount will be billed separately at a later date.  No refunds will be made if actual charges fall below  JPY 2,776. ","Calling charges will be billed separately.")</f>
        <v>Includes JPY 2,776 in calling charges (including tax).  Calling charges that exceed this amount will be billed separately at a later date.  No refunds will be made if actual charges fall below  JPY 2,776. </v>
      </c>
      <c r="J30" s="206"/>
      <c r="K30" s="206"/>
      <c r="L30" s="207"/>
    </row>
    <row r="31" spans="2:14" ht="30.75" customHeight="1">
      <c r="B31" s="152" t="s">
        <v>34</v>
      </c>
      <c r="C31" s="155"/>
      <c r="D31" s="156" t="s">
        <v>35</v>
      </c>
      <c r="E31" s="189">
        <f>-IF($N$16&gt;1,9524,7000)</f>
        <v>-9524</v>
      </c>
      <c r="F31" s="190"/>
      <c r="G31" s="213"/>
      <c r="H31" s="202"/>
      <c r="I31" s="208"/>
      <c r="J31" s="209"/>
      <c r="K31" s="209"/>
      <c r="L31" s="210"/>
      <c r="M31" s="30"/>
      <c r="N31" s="31"/>
    </row>
    <row r="32" spans="2:13" ht="30.75" customHeight="1">
      <c r="B32" s="152" t="s">
        <v>36</v>
      </c>
      <c r="C32" s="157" t="s">
        <v>33</v>
      </c>
      <c r="D32" s="158"/>
      <c r="E32" s="191">
        <f>-INT(E33*1.1)</f>
        <v>10477</v>
      </c>
      <c r="F32" s="192"/>
      <c r="G32" s="199"/>
      <c r="H32" s="201">
        <f>E32*G32</f>
        <v>0</v>
      </c>
      <c r="I32" s="91" t="s">
        <v>37</v>
      </c>
      <c r="J32" s="32"/>
      <c r="K32" s="32"/>
      <c r="L32" s="33"/>
      <c r="M32" s="34"/>
    </row>
    <row r="33" spans="2:12" ht="30.75" customHeight="1">
      <c r="B33" s="135"/>
      <c r="C33" s="155"/>
      <c r="D33" s="156" t="s">
        <v>38</v>
      </c>
      <c r="E33" s="189">
        <f>-IF($N$16&gt;1,9524,7000)</f>
        <v>-9524</v>
      </c>
      <c r="F33" s="190"/>
      <c r="G33" s="203"/>
      <c r="H33" s="202"/>
      <c r="I33" s="36" t="s">
        <v>57</v>
      </c>
      <c r="J33" s="204"/>
      <c r="K33" s="204"/>
      <c r="L33" s="37" t="s">
        <v>39</v>
      </c>
    </row>
    <row r="34" spans="2:12" ht="30.75" customHeight="1">
      <c r="B34" s="223" t="s">
        <v>40</v>
      </c>
      <c r="C34" s="224"/>
      <c r="D34" s="225"/>
      <c r="E34" s="191">
        <f>IF($N$16&gt;1,3143,2776)</f>
        <v>3143</v>
      </c>
      <c r="F34" s="192"/>
      <c r="G34" s="199"/>
      <c r="H34" s="197">
        <f>E34*G34</f>
        <v>0</v>
      </c>
      <c r="I34" s="235" t="str">
        <f>IF($N$16&gt;1,"Includes JPY367 in calling charges (including tax).  Calling charges that exceed this amount will be billed separately at a later date.  No refunds will be made if actual charges fall below JPY367.","Calling charges will be billed separately.")</f>
        <v>Includes JPY367 in calling charges (including tax).  Calling charges that exceed this amount will be billed separately at a later date.  No refunds will be made if actual charges fall below JPY367.</v>
      </c>
      <c r="J34" s="236"/>
      <c r="K34" s="236"/>
      <c r="L34" s="237"/>
    </row>
    <row r="35" spans="2:12" ht="30.75" customHeight="1" thickBot="1">
      <c r="B35" s="226"/>
      <c r="C35" s="227"/>
      <c r="D35" s="228"/>
      <c r="E35" s="189">
        <f>-IF($N$16&gt;1,2858,2524)</f>
        <v>-2858</v>
      </c>
      <c r="F35" s="190"/>
      <c r="G35" s="200"/>
      <c r="H35" s="198"/>
      <c r="I35" s="238"/>
      <c r="J35" s="239"/>
      <c r="K35" s="239"/>
      <c r="L35" s="240"/>
    </row>
    <row r="36" spans="2:13" ht="20.25" customHeight="1">
      <c r="B36" s="136"/>
      <c r="C36" s="38"/>
      <c r="D36" s="38"/>
      <c r="E36" s="40"/>
      <c r="F36" s="41"/>
      <c r="G36" s="42"/>
      <c r="H36" s="43"/>
      <c r="I36" s="44"/>
      <c r="J36" s="44"/>
      <c r="K36" s="45"/>
      <c r="L36" s="46"/>
      <c r="M36" s="39"/>
    </row>
    <row r="37" spans="2:13" ht="20.25" customHeight="1" thickBot="1">
      <c r="B37" s="147" t="s">
        <v>41</v>
      </c>
      <c r="C37" s="38"/>
      <c r="D37" s="38"/>
      <c r="E37" s="96"/>
      <c r="F37" s="39"/>
      <c r="G37" s="95" t="s">
        <v>74</v>
      </c>
      <c r="H37" s="39"/>
      <c r="I37" s="47"/>
      <c r="J37" s="47"/>
      <c r="K37" s="48"/>
      <c r="L37" s="49"/>
      <c r="M37" s="39"/>
    </row>
    <row r="38" spans="2:12" s="122" customFormat="1" ht="34.5" customHeight="1" thickBot="1">
      <c r="B38" s="216" t="s">
        <v>18</v>
      </c>
      <c r="C38" s="217"/>
      <c r="D38" s="218"/>
      <c r="E38" s="233" t="s">
        <v>96</v>
      </c>
      <c r="F38" s="234"/>
      <c r="G38" s="126" t="s">
        <v>97</v>
      </c>
      <c r="H38" s="127" t="s">
        <v>98</v>
      </c>
      <c r="I38" s="217" t="s">
        <v>19</v>
      </c>
      <c r="J38" s="217"/>
      <c r="K38" s="217"/>
      <c r="L38" s="218"/>
    </row>
    <row r="39" spans="2:12" s="39" customFormat="1" ht="33.75" customHeight="1" thickTop="1">
      <c r="B39" s="28"/>
      <c r="C39" s="123" t="s">
        <v>42</v>
      </c>
      <c r="D39" s="131"/>
      <c r="E39" s="214">
        <f>-INT(E40*1.1)</f>
        <v>55000</v>
      </c>
      <c r="F39" s="215"/>
      <c r="G39" s="199"/>
      <c r="H39" s="201">
        <f>E39*G39</f>
        <v>0</v>
      </c>
      <c r="I39" s="205" t="s">
        <v>103</v>
      </c>
      <c r="J39" s="206"/>
      <c r="K39" s="206"/>
      <c r="L39" s="207"/>
    </row>
    <row r="40" spans="2:12" s="39" customFormat="1" ht="33.75" customHeight="1">
      <c r="B40" s="211" t="s">
        <v>43</v>
      </c>
      <c r="C40" s="132"/>
      <c r="D40" s="125" t="s">
        <v>35</v>
      </c>
      <c r="E40" s="189">
        <v>-50000</v>
      </c>
      <c r="F40" s="190"/>
      <c r="G40" s="213"/>
      <c r="H40" s="202"/>
      <c r="I40" s="208"/>
      <c r="J40" s="212"/>
      <c r="K40" s="212"/>
      <c r="L40" s="210"/>
    </row>
    <row r="41" spans="2:12" s="39" customFormat="1" ht="33.75" customHeight="1">
      <c r="B41" s="211"/>
      <c r="C41" s="124" t="s">
        <v>42</v>
      </c>
      <c r="D41" s="133"/>
      <c r="E41" s="191">
        <f>-INT(E42*1.1)</f>
        <v>55000</v>
      </c>
      <c r="F41" s="192"/>
      <c r="G41" s="199"/>
      <c r="H41" s="201">
        <f>E41*G41</f>
        <v>0</v>
      </c>
      <c r="I41" s="92" t="s">
        <v>37</v>
      </c>
      <c r="J41" s="50"/>
      <c r="K41" s="50"/>
      <c r="L41" s="51"/>
    </row>
    <row r="42" spans="2:12" s="39" customFormat="1" ht="33.75" customHeight="1" thickBot="1">
      <c r="B42" s="35"/>
      <c r="C42" s="132"/>
      <c r="D42" s="125" t="s">
        <v>38</v>
      </c>
      <c r="E42" s="189">
        <v>-50000</v>
      </c>
      <c r="F42" s="190"/>
      <c r="G42" s="200"/>
      <c r="H42" s="202"/>
      <c r="I42" s="52" t="s">
        <v>57</v>
      </c>
      <c r="J42" s="246"/>
      <c r="K42" s="246"/>
      <c r="L42" s="53" t="s">
        <v>39</v>
      </c>
    </row>
    <row r="43" spans="1:12" s="39" customFormat="1" ht="20.25" customHeight="1">
      <c r="A43" s="47"/>
      <c r="B43" s="242"/>
      <c r="C43" s="242"/>
      <c r="D43" s="242"/>
      <c r="E43" s="54"/>
      <c r="F43" s="55"/>
      <c r="G43" s="56"/>
      <c r="H43" s="57"/>
      <c r="I43" s="245"/>
      <c r="J43" s="245"/>
      <c r="K43" s="245"/>
      <c r="L43" s="245"/>
    </row>
    <row r="44" spans="1:12" s="39" customFormat="1" ht="4.5" customHeight="1">
      <c r="A44" s="47"/>
      <c r="B44" s="242"/>
      <c r="C44" s="242"/>
      <c r="D44" s="242"/>
      <c r="E44" s="54"/>
      <c r="F44" s="55"/>
      <c r="G44" s="56"/>
      <c r="H44" s="57"/>
      <c r="I44" s="245"/>
      <c r="J44" s="245"/>
      <c r="K44" s="245"/>
      <c r="L44" s="245"/>
    </row>
    <row r="45" spans="1:12" s="39" customFormat="1" ht="4.5" customHeight="1">
      <c r="A45" s="47"/>
      <c r="B45" s="242"/>
      <c r="C45" s="242"/>
      <c r="D45" s="242"/>
      <c r="E45" s="58"/>
      <c r="F45" s="58"/>
      <c r="G45" s="56"/>
      <c r="H45" s="57"/>
      <c r="I45" s="241"/>
      <c r="J45" s="241"/>
      <c r="K45" s="241"/>
      <c r="L45" s="241"/>
    </row>
    <row r="46" spans="1:12" s="39" customFormat="1" ht="14.25" customHeight="1">
      <c r="A46" s="47"/>
      <c r="B46" s="242"/>
      <c r="C46" s="242"/>
      <c r="D46" s="242"/>
      <c r="E46" s="58"/>
      <c r="F46" s="58"/>
      <c r="G46" s="56"/>
      <c r="H46" s="47"/>
      <c r="I46" s="241"/>
      <c r="J46" s="241"/>
      <c r="K46" s="241"/>
      <c r="L46" s="241"/>
    </row>
    <row r="47" spans="1:12" ht="22.5" customHeight="1">
      <c r="A47" s="59"/>
      <c r="B47" s="250" t="s">
        <v>44</v>
      </c>
      <c r="C47" s="250"/>
      <c r="D47" s="250"/>
      <c r="E47" s="250"/>
      <c r="F47" s="250"/>
      <c r="G47" s="250"/>
      <c r="H47" s="250"/>
      <c r="I47" s="250"/>
      <c r="J47" s="250"/>
      <c r="K47" s="250"/>
      <c r="L47" s="59"/>
    </row>
    <row r="48" spans="2:12" ht="22.5" customHeight="1">
      <c r="B48" s="140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2:14" ht="25.5" customHeight="1">
      <c r="B49" s="141"/>
      <c r="C49" s="110"/>
      <c r="D49" s="110"/>
      <c r="E49" s="110"/>
      <c r="F49" s="110"/>
      <c r="G49" s="138">
        <f>IF($N$49&gt;1,"（Around","")</f>
      </c>
      <c r="H49" s="151"/>
      <c r="I49" s="139">
        <f>IF($N$49&gt;1," (month)","")</f>
      </c>
      <c r="J49" s="151"/>
      <c r="K49" s="118">
        <f>IF($N$49&gt;1," (day)　）","")</f>
      </c>
      <c r="L49" s="113"/>
      <c r="N49" s="27">
        <v>1</v>
      </c>
    </row>
    <row r="50" ht="16.5" customHeight="1"/>
    <row r="51" ht="22.5" customHeight="1"/>
    <row r="52" ht="22.5" customHeight="1"/>
    <row r="53" spans="2:12" ht="22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sheetProtection password="CC01" sheet="1"/>
  <mergeCells count="66">
    <mergeCell ref="E34:F34"/>
    <mergeCell ref="E35:F35"/>
    <mergeCell ref="E39:F39"/>
    <mergeCell ref="E38:F38"/>
    <mergeCell ref="B26:L26"/>
    <mergeCell ref="B47:K47"/>
    <mergeCell ref="I46:L46"/>
    <mergeCell ref="I44:L44"/>
    <mergeCell ref="B46:D46"/>
    <mergeCell ref="B44:D44"/>
    <mergeCell ref="I45:L45"/>
    <mergeCell ref="B45:D45"/>
    <mergeCell ref="I38:L38"/>
    <mergeCell ref="B43:D43"/>
    <mergeCell ref="B1:J1"/>
    <mergeCell ref="I43:L43"/>
    <mergeCell ref="H39:H40"/>
    <mergeCell ref="J42:K42"/>
    <mergeCell ref="C11:G11"/>
    <mergeCell ref="B3:L3"/>
    <mergeCell ref="B38:D38"/>
    <mergeCell ref="B24:L24"/>
    <mergeCell ref="B25:L25"/>
    <mergeCell ref="B34:D35"/>
    <mergeCell ref="I29:L29"/>
    <mergeCell ref="H30:H31"/>
    <mergeCell ref="G30:G31"/>
    <mergeCell ref="B29:D29"/>
    <mergeCell ref="E29:F29"/>
    <mergeCell ref="I34:L35"/>
    <mergeCell ref="J33:K33"/>
    <mergeCell ref="I30:L31"/>
    <mergeCell ref="E31:F31"/>
    <mergeCell ref="E32:F32"/>
    <mergeCell ref="G41:G42"/>
    <mergeCell ref="B40:B41"/>
    <mergeCell ref="I39:L40"/>
    <mergeCell ref="H41:H42"/>
    <mergeCell ref="G39:G40"/>
    <mergeCell ref="E30:F30"/>
    <mergeCell ref="E40:F40"/>
    <mergeCell ref="E41:F41"/>
    <mergeCell ref="E42:F42"/>
    <mergeCell ref="E33:F33"/>
    <mergeCell ref="E5:K5"/>
    <mergeCell ref="G6:H6"/>
    <mergeCell ref="H34:H35"/>
    <mergeCell ref="G34:G35"/>
    <mergeCell ref="H32:H33"/>
    <mergeCell ref="G32:G33"/>
    <mergeCell ref="C12:G12"/>
    <mergeCell ref="C5:D5"/>
    <mergeCell ref="C10:L10"/>
    <mergeCell ref="J6:K6"/>
    <mergeCell ref="C9:L9"/>
    <mergeCell ref="C6:D6"/>
    <mergeCell ref="I11:L11"/>
    <mergeCell ref="I12:L12"/>
    <mergeCell ref="I13:L13"/>
    <mergeCell ref="C13:G13"/>
    <mergeCell ref="C22:G22"/>
    <mergeCell ref="C19:L19"/>
    <mergeCell ref="C21:G21"/>
    <mergeCell ref="C20:L20"/>
    <mergeCell ref="I21:L21"/>
    <mergeCell ref="I22:L22"/>
  </mergeCells>
  <hyperlinks>
    <hyperlink ref="C2" r:id="rId1" display="E-mail:tsushin@tokyo-bigsight.co.jp"/>
  </hyperlinks>
  <printOptions horizontalCentered="1"/>
  <pageMargins left="0.3937007874015748" right="0.1968503937007874" top="0.2755905511811024" bottom="0.15748031496062992" header="0.2755905511811024" footer="0.1968503937007874"/>
  <pageSetup fitToHeight="1" fitToWidth="1" horizontalDpi="600" verticalDpi="600" orientation="portrait" paperSize="9" scale="74" r:id="rId3"/>
  <colBreaks count="1" manualBreakCount="1">
    <brk id="13" max="65535" man="1"/>
  </colBreaks>
  <ignoredErrors>
    <ignoredError sqref="E31:E3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P66"/>
  <sheetViews>
    <sheetView showGridLines="0" showZeros="0" view="pageBreakPreview" zoomScaleSheetLayoutView="100" zoomScalePageLayoutView="0" workbookViewId="0" topLeftCell="A1">
      <selection activeCell="E61" sqref="E61:F61"/>
    </sheetView>
  </sheetViews>
  <sheetFormatPr defaultColWidth="9.00390625" defaultRowHeight="93" customHeight="1"/>
  <cols>
    <col min="1" max="1" width="1.37890625" style="16" customWidth="1"/>
    <col min="2" max="2" width="13.75390625" style="16" customWidth="1"/>
    <col min="3" max="3" width="9.00390625" style="16" customWidth="1"/>
    <col min="4" max="4" width="7.75390625" style="16" customWidth="1"/>
    <col min="5" max="5" width="4.75390625" style="16" customWidth="1"/>
    <col min="6" max="6" width="9.75390625" style="16" customWidth="1"/>
    <col min="7" max="8" width="13.75390625" style="16" customWidth="1"/>
    <col min="9" max="9" width="12.75390625" style="16" customWidth="1"/>
    <col min="10" max="10" width="15.25390625" style="16" customWidth="1"/>
    <col min="11" max="11" width="7.75390625" style="16" customWidth="1"/>
    <col min="12" max="12" width="11.125" style="16" customWidth="1"/>
    <col min="13" max="13" width="6.75390625" style="16" customWidth="1"/>
    <col min="14" max="14" width="10.00390625" style="16" hidden="1" customWidth="1"/>
    <col min="15" max="15" width="18.50390625" style="16" customWidth="1"/>
    <col min="16" max="16384" width="9.00390625" style="16" customWidth="1"/>
  </cols>
  <sheetData>
    <row r="1" spans="2:12" ht="15" customHeight="1">
      <c r="B1" s="310" t="s">
        <v>67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2:7" ht="15" customHeight="1">
      <c r="B2" s="17"/>
      <c r="C2" s="77" t="s">
        <v>23</v>
      </c>
      <c r="G2" s="16" t="s">
        <v>60</v>
      </c>
    </row>
    <row r="3" spans="2:13" ht="21.75" customHeight="1">
      <c r="B3" s="251" t="str">
        <f>IF(N16&gt;1,"Provisional application form for communications line (2 of 2): For computer communications line","Application form for communications line (2 of 2): For computer communications line")</f>
        <v>Provisional application form for communications line (2 of 2): For computer communications line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2:12" ht="19.5" customHeight="1" thickBot="1">
      <c r="B4" s="18"/>
      <c r="C4" s="19"/>
      <c r="D4" s="19"/>
      <c r="E4" s="16" t="s">
        <v>58</v>
      </c>
      <c r="G4" s="19"/>
      <c r="H4" s="83"/>
      <c r="I4" s="19" t="s">
        <v>25</v>
      </c>
      <c r="J4" s="83"/>
      <c r="K4" s="19" t="s">
        <v>26</v>
      </c>
      <c r="L4" s="19"/>
    </row>
    <row r="5" spans="2:12" ht="30.75" customHeight="1">
      <c r="B5" s="19"/>
      <c r="C5" s="182" t="s">
        <v>27</v>
      </c>
      <c r="D5" s="183"/>
      <c r="E5" s="261"/>
      <c r="F5" s="194"/>
      <c r="G5" s="194"/>
      <c r="H5" s="194"/>
      <c r="I5" s="194"/>
      <c r="J5" s="194"/>
      <c r="K5" s="195"/>
      <c r="L5" s="19"/>
    </row>
    <row r="6" spans="2:12" ht="30.75" customHeight="1" thickBot="1">
      <c r="B6" s="19"/>
      <c r="C6" s="186" t="s">
        <v>28</v>
      </c>
      <c r="D6" s="187"/>
      <c r="E6" s="22"/>
      <c r="F6" s="23"/>
      <c r="G6" s="262"/>
      <c r="H6" s="262"/>
      <c r="I6" s="24" t="s">
        <v>29</v>
      </c>
      <c r="J6" s="263"/>
      <c r="K6" s="264"/>
      <c r="L6" s="19"/>
    </row>
    <row r="7" spans="2:12" ht="5.25" customHeight="1">
      <c r="B7" s="80"/>
      <c r="C7" s="81"/>
      <c r="D7" s="82"/>
      <c r="E7" s="82"/>
      <c r="F7" s="82"/>
      <c r="G7" s="82"/>
      <c r="H7" s="82"/>
      <c r="I7" s="82"/>
      <c r="J7" s="82"/>
      <c r="K7" s="82"/>
      <c r="L7" s="80"/>
    </row>
    <row r="8" spans="2:12" ht="15.75" customHeight="1">
      <c r="B8" s="148" t="s">
        <v>30</v>
      </c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2:12" ht="22.5" customHeight="1">
      <c r="B9" s="130" t="s">
        <v>92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</row>
    <row r="10" spans="2:12" ht="22.5" customHeight="1">
      <c r="B10" s="130" t="s">
        <v>93</v>
      </c>
      <c r="C10" s="268"/>
      <c r="D10" s="269"/>
      <c r="E10" s="270"/>
      <c r="F10" s="270"/>
      <c r="G10" s="270"/>
      <c r="H10" s="270"/>
      <c r="I10" s="270"/>
      <c r="J10" s="270"/>
      <c r="K10" s="270"/>
      <c r="L10" s="270"/>
    </row>
    <row r="11" spans="2:12" ht="25.5" customHeight="1">
      <c r="B11" s="130" t="s">
        <v>91</v>
      </c>
      <c r="C11" s="271"/>
      <c r="D11" s="271"/>
      <c r="E11" s="271"/>
      <c r="F11" s="271"/>
      <c r="G11" s="271"/>
      <c r="H11" s="130" t="s">
        <v>83</v>
      </c>
      <c r="I11" s="271"/>
      <c r="J11" s="271"/>
      <c r="K11" s="271"/>
      <c r="L11" s="271"/>
    </row>
    <row r="12" spans="2:12" ht="22.5" customHeight="1">
      <c r="B12" s="130" t="s">
        <v>77</v>
      </c>
      <c r="C12" s="271"/>
      <c r="D12" s="271"/>
      <c r="E12" s="271"/>
      <c r="F12" s="271"/>
      <c r="G12" s="271"/>
      <c r="H12" s="130" t="s">
        <v>78</v>
      </c>
      <c r="I12" s="317"/>
      <c r="J12" s="317"/>
      <c r="K12" s="317"/>
      <c r="L12" s="317"/>
    </row>
    <row r="13" spans="2:12" ht="25.5" customHeight="1">
      <c r="B13" s="149" t="s">
        <v>102</v>
      </c>
      <c r="C13" s="271"/>
      <c r="D13" s="271"/>
      <c r="E13" s="271"/>
      <c r="F13" s="271"/>
      <c r="G13" s="271"/>
      <c r="H13" s="130" t="s">
        <v>94</v>
      </c>
      <c r="I13" s="317"/>
      <c r="J13" s="317"/>
      <c r="K13" s="317"/>
      <c r="L13" s="317"/>
    </row>
    <row r="14" spans="2:12" ht="8.25" customHeight="1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0"/>
    </row>
    <row r="15" spans="2:12" ht="15" customHeight="1">
      <c r="B15" s="148" t="s">
        <v>31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2:14" ht="22.5" customHeight="1">
      <c r="B16" s="100"/>
      <c r="C16" s="101"/>
      <c r="D16" s="101"/>
      <c r="E16" s="101"/>
      <c r="F16" s="101"/>
      <c r="G16" s="101"/>
      <c r="H16" s="102"/>
      <c r="I16" s="82"/>
      <c r="J16" s="82"/>
      <c r="K16" s="82"/>
      <c r="L16" s="80"/>
      <c r="N16" s="27">
        <v>2</v>
      </c>
    </row>
    <row r="17" spans="2:12" ht="22.5" customHeight="1">
      <c r="B17" s="103"/>
      <c r="C17" s="104"/>
      <c r="D17" s="104"/>
      <c r="E17" s="104"/>
      <c r="F17" s="104"/>
      <c r="G17" s="104"/>
      <c r="H17" s="105"/>
      <c r="I17" s="82"/>
      <c r="J17" s="82"/>
      <c r="K17" s="82"/>
      <c r="L17" s="80"/>
    </row>
    <row r="18" spans="2:12" ht="14.25" customHeight="1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0"/>
    </row>
    <row r="19" spans="2:12" ht="22.5" customHeight="1">
      <c r="B19" s="129" t="str">
        <f>IF($N$16&gt;1,"◇exhibitor’s name","◆Organizer’s name")</f>
        <v>◇exhibitor’s name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</row>
    <row r="20" spans="2:12" ht="22.5" customHeight="1">
      <c r="B20" s="130" t="s">
        <v>93</v>
      </c>
      <c r="C20" s="265"/>
      <c r="D20" s="266"/>
      <c r="E20" s="267"/>
      <c r="F20" s="267"/>
      <c r="G20" s="267"/>
      <c r="H20" s="267"/>
      <c r="I20" s="267"/>
      <c r="J20" s="267"/>
      <c r="K20" s="267"/>
      <c r="L20" s="267"/>
    </row>
    <row r="21" spans="2:12" ht="25.5" customHeight="1">
      <c r="B21" s="130" t="s">
        <v>91</v>
      </c>
      <c r="C21" s="271"/>
      <c r="D21" s="271"/>
      <c r="E21" s="271"/>
      <c r="F21" s="271"/>
      <c r="G21" s="271"/>
      <c r="H21" s="130" t="s">
        <v>84</v>
      </c>
      <c r="I21" s="271"/>
      <c r="J21" s="271"/>
      <c r="K21" s="271"/>
      <c r="L21" s="271"/>
    </row>
    <row r="22" spans="2:12" ht="22.5" customHeight="1">
      <c r="B22" s="130" t="s">
        <v>77</v>
      </c>
      <c r="C22" s="271"/>
      <c r="D22" s="271"/>
      <c r="E22" s="271"/>
      <c r="F22" s="271"/>
      <c r="G22" s="271"/>
      <c r="H22" s="130" t="s">
        <v>82</v>
      </c>
      <c r="I22" s="271"/>
      <c r="J22" s="271"/>
      <c r="K22" s="271"/>
      <c r="L22" s="271"/>
    </row>
    <row r="23" spans="2:12" ht="4.5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0"/>
    </row>
    <row r="24" spans="2:12" ht="26.25" customHeight="1">
      <c r="B24" s="312" t="s">
        <v>69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</row>
    <row r="25" spans="2:12" ht="26.25" customHeight="1">
      <c r="B25" s="314" t="str">
        <f>IF(N16&gt;1,"I understand that my application will be finalized after I complete advanced payment prior to construction and Tokyo Big Sight has confirmed receipt of said payment.","")</f>
        <v>I understand that my application will be finalized after I complete advanced payment prior to construction and Tokyo Big Sight has confirmed receipt of said payment.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</row>
    <row r="26" spans="2:12" ht="33.75" customHeight="1">
      <c r="B26" s="219" t="s">
        <v>72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 ht="1.5" customHeight="1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="94" customFormat="1" ht="24" customHeight="1" thickBot="1">
      <c r="B28" s="143" t="s">
        <v>75</v>
      </c>
    </row>
    <row r="29" spans="2:12" s="29" customFormat="1" ht="34.5" customHeight="1" thickBot="1">
      <c r="B29" s="216" t="s">
        <v>18</v>
      </c>
      <c r="C29" s="217"/>
      <c r="D29" s="218"/>
      <c r="E29" s="216" t="s">
        <v>104</v>
      </c>
      <c r="F29" s="306"/>
      <c r="G29" s="126" t="s">
        <v>97</v>
      </c>
      <c r="H29" s="127" t="s">
        <v>98</v>
      </c>
      <c r="I29" s="217" t="s">
        <v>19</v>
      </c>
      <c r="J29" s="217"/>
      <c r="K29" s="217"/>
      <c r="L29" s="218"/>
    </row>
    <row r="30" spans="2:12" s="29" customFormat="1" ht="15.75" customHeight="1" thickTop="1">
      <c r="B30" s="322" t="s">
        <v>63</v>
      </c>
      <c r="C30" s="252" t="s">
        <v>88</v>
      </c>
      <c r="D30" s="254"/>
      <c r="E30" s="335">
        <f>-E31*1.1</f>
        <v>33000</v>
      </c>
      <c r="F30" s="336"/>
      <c r="G30" s="279"/>
      <c r="H30" s="277">
        <f>E30*G30</f>
        <v>0</v>
      </c>
      <c r="I30" s="252" t="s">
        <v>101</v>
      </c>
      <c r="J30" s="253"/>
      <c r="K30" s="253"/>
      <c r="L30" s="254"/>
    </row>
    <row r="31" spans="2:12" s="29" customFormat="1" ht="15.75" customHeight="1">
      <c r="B31" s="301"/>
      <c r="C31" s="258"/>
      <c r="D31" s="260"/>
      <c r="E31" s="325">
        <v>-30000</v>
      </c>
      <c r="F31" s="326"/>
      <c r="G31" s="276"/>
      <c r="H31" s="278"/>
      <c r="I31" s="255"/>
      <c r="J31" s="256"/>
      <c r="K31" s="256"/>
      <c r="L31" s="257"/>
    </row>
    <row r="32" spans="2:12" s="29" customFormat="1" ht="15.75" customHeight="1">
      <c r="B32" s="301"/>
      <c r="C32" s="287" t="s">
        <v>87</v>
      </c>
      <c r="D32" s="288"/>
      <c r="E32" s="337">
        <f>-E33*1.1</f>
        <v>55000.00000000001</v>
      </c>
      <c r="F32" s="338"/>
      <c r="G32" s="275"/>
      <c r="H32" s="277">
        <f>E32*G32</f>
        <v>0</v>
      </c>
      <c r="I32" s="255"/>
      <c r="J32" s="256"/>
      <c r="K32" s="256"/>
      <c r="L32" s="257"/>
    </row>
    <row r="33" spans="2:12" s="29" customFormat="1" ht="15.75" customHeight="1">
      <c r="B33" s="302"/>
      <c r="C33" s="258"/>
      <c r="D33" s="260"/>
      <c r="E33" s="325">
        <v>-50000</v>
      </c>
      <c r="F33" s="326"/>
      <c r="G33" s="276"/>
      <c r="H33" s="278"/>
      <c r="I33" s="258"/>
      <c r="J33" s="259"/>
      <c r="K33" s="259"/>
      <c r="L33" s="260"/>
    </row>
    <row r="34" spans="2:12" ht="15.75" customHeight="1">
      <c r="B34" s="300" t="s">
        <v>46</v>
      </c>
      <c r="C34" s="123" t="s">
        <v>20</v>
      </c>
      <c r="D34" s="131"/>
      <c r="E34" s="337">
        <f>-E35*1.1</f>
        <v>77000</v>
      </c>
      <c r="F34" s="338"/>
      <c r="G34" s="275"/>
      <c r="H34" s="277">
        <f>E34*G34</f>
        <v>0</v>
      </c>
      <c r="I34" s="145" t="s">
        <v>90</v>
      </c>
      <c r="J34" s="62"/>
      <c r="K34" s="63"/>
      <c r="L34" s="64"/>
    </row>
    <row r="35" spans="2:14" ht="15.75" customHeight="1">
      <c r="B35" s="301"/>
      <c r="C35" s="132"/>
      <c r="D35" s="128" t="s">
        <v>85</v>
      </c>
      <c r="E35" s="325">
        <v>-70000</v>
      </c>
      <c r="F35" s="326"/>
      <c r="G35" s="276"/>
      <c r="H35" s="278"/>
      <c r="I35" s="146" t="s">
        <v>95</v>
      </c>
      <c r="J35"/>
      <c r="K35"/>
      <c r="L35" s="97"/>
      <c r="M35" s="30"/>
      <c r="N35" s="31"/>
    </row>
    <row r="36" spans="2:13" ht="15.75" customHeight="1" thickBot="1">
      <c r="B36" s="301"/>
      <c r="C36" s="124" t="s">
        <v>21</v>
      </c>
      <c r="D36" s="133"/>
      <c r="E36" s="337">
        <f>-E37*1.1</f>
        <v>110000.00000000001</v>
      </c>
      <c r="F36" s="338"/>
      <c r="G36" s="275"/>
      <c r="H36" s="277">
        <f>E36*G36</f>
        <v>0</v>
      </c>
      <c r="I36" s="146" t="s">
        <v>100</v>
      </c>
      <c r="J36" s="65"/>
      <c r="K36" s="32"/>
      <c r="L36" s="33"/>
      <c r="M36" s="34"/>
    </row>
    <row r="37" spans="2:12" ht="15.75" customHeight="1" thickBot="1">
      <c r="B37" s="302"/>
      <c r="C37" s="132"/>
      <c r="D37" s="128" t="s">
        <v>86</v>
      </c>
      <c r="E37" s="325">
        <v>-100000</v>
      </c>
      <c r="F37" s="326"/>
      <c r="G37" s="286"/>
      <c r="H37" s="278"/>
      <c r="I37" s="304" t="s">
        <v>99</v>
      </c>
      <c r="J37" s="305"/>
      <c r="K37" s="79"/>
      <c r="L37" s="61" t="s">
        <v>45</v>
      </c>
    </row>
    <row r="38" spans="2:12" ht="6.75" customHeight="1" thickBot="1">
      <c r="B38" s="32"/>
      <c r="C38" s="75"/>
      <c r="D38" s="134"/>
      <c r="E38" s="60"/>
      <c r="F38" s="60"/>
      <c r="G38" s="66"/>
      <c r="H38" s="60"/>
      <c r="I38" s="32"/>
      <c r="J38" s="32"/>
      <c r="K38" s="67"/>
      <c r="L38" s="32"/>
    </row>
    <row r="39" spans="2:12" ht="34.5" customHeight="1" thickBot="1">
      <c r="B39" s="66"/>
      <c r="C39" s="295" t="s">
        <v>47</v>
      </c>
      <c r="D39" s="296"/>
      <c r="E39" s="216" t="s">
        <v>96</v>
      </c>
      <c r="F39" s="306"/>
      <c r="G39" s="126" t="s">
        <v>97</v>
      </c>
      <c r="H39" s="127" t="s">
        <v>98</v>
      </c>
      <c r="I39" s="229" t="s">
        <v>19</v>
      </c>
      <c r="J39" s="229"/>
      <c r="K39" s="229"/>
      <c r="L39" s="230"/>
    </row>
    <row r="40" spans="2:12" ht="18" customHeight="1" thickTop="1">
      <c r="B40" s="68"/>
      <c r="C40" s="289" t="s">
        <v>48</v>
      </c>
      <c r="D40" s="290"/>
      <c r="E40" s="331">
        <f>-E41*1.1</f>
        <v>33000</v>
      </c>
      <c r="F40" s="332"/>
      <c r="G40" s="279"/>
      <c r="H40" s="277">
        <f>E40*G40</f>
        <v>0</v>
      </c>
      <c r="I40" s="289" t="s">
        <v>49</v>
      </c>
      <c r="J40" s="327"/>
      <c r="K40" s="327"/>
      <c r="L40" s="290"/>
    </row>
    <row r="41" spans="2:12" ht="18" customHeight="1">
      <c r="B41" s="68"/>
      <c r="C41" s="291"/>
      <c r="D41" s="292"/>
      <c r="E41" s="189">
        <v>-30000</v>
      </c>
      <c r="F41" s="190"/>
      <c r="G41" s="276"/>
      <c r="H41" s="278"/>
      <c r="I41" s="293"/>
      <c r="J41" s="321"/>
      <c r="K41" s="321"/>
      <c r="L41" s="294"/>
    </row>
    <row r="42" spans="2:12" ht="18" customHeight="1">
      <c r="B42" s="68"/>
      <c r="C42" s="291" t="s">
        <v>50</v>
      </c>
      <c r="D42" s="292"/>
      <c r="E42" s="333">
        <f>-E43*1.1</f>
        <v>88000</v>
      </c>
      <c r="F42" s="334"/>
      <c r="G42" s="275"/>
      <c r="H42" s="277">
        <f>E42*G42</f>
        <v>0</v>
      </c>
      <c r="I42" s="318" t="s">
        <v>49</v>
      </c>
      <c r="J42" s="319"/>
      <c r="K42" s="319"/>
      <c r="L42" s="320"/>
    </row>
    <row r="43" spans="2:12" ht="18" customHeight="1" thickBot="1">
      <c r="B43" s="68"/>
      <c r="C43" s="293"/>
      <c r="D43" s="294"/>
      <c r="E43" s="189">
        <v>-80000</v>
      </c>
      <c r="F43" s="190"/>
      <c r="G43" s="286"/>
      <c r="H43" s="278"/>
      <c r="I43" s="293"/>
      <c r="J43" s="321"/>
      <c r="K43" s="321"/>
      <c r="L43" s="294"/>
    </row>
    <row r="44" spans="2:12" ht="18.75" customHeight="1">
      <c r="B44" s="69"/>
      <c r="C44" s="70" t="s">
        <v>51</v>
      </c>
      <c r="D44" s="85"/>
      <c r="E44" s="71"/>
      <c r="F44" s="72"/>
      <c r="G44" s="73"/>
      <c r="H44" s="74"/>
      <c r="I44" s="75"/>
      <c r="J44" s="75"/>
      <c r="K44" s="75"/>
      <c r="L44" s="75"/>
    </row>
    <row r="45" spans="2:12" s="1" customFormat="1" ht="18.75" customHeight="1">
      <c r="B45" s="7" t="s">
        <v>68</v>
      </c>
      <c r="C45" s="86"/>
      <c r="D45" s="86"/>
      <c r="E45" s="86"/>
      <c r="F45" s="86"/>
      <c r="G45" s="86"/>
      <c r="H45" s="86"/>
      <c r="I45" s="86"/>
      <c r="J45" s="86"/>
      <c r="K45" s="86"/>
      <c r="L45" s="4"/>
    </row>
    <row r="46" spans="2:12" s="1" customFormat="1" ht="18.75" customHeight="1">
      <c r="B46" s="89"/>
      <c r="C46" s="86"/>
      <c r="D46" s="89"/>
      <c r="E46" s="86"/>
      <c r="F46" s="86"/>
      <c r="G46" s="86"/>
      <c r="H46" s="86"/>
      <c r="I46" s="86"/>
      <c r="J46" s="86"/>
      <c r="K46" s="86"/>
      <c r="L46" s="4"/>
    </row>
    <row r="47" spans="2:14" s="1" customFormat="1" ht="18.75" customHeight="1">
      <c r="B47" s="86"/>
      <c r="C47" s="86"/>
      <c r="D47" s="86"/>
      <c r="E47" s="86"/>
      <c r="F47" s="86"/>
      <c r="G47" s="87"/>
      <c r="H47" s="88">
        <f>IF($N$47=TRUE,"(","")</f>
      </c>
      <c r="I47" s="323"/>
      <c r="J47" s="324"/>
      <c r="K47" s="324"/>
      <c r="L47" s="86">
        <f>IF($N$47=TRUE,")","")</f>
      </c>
      <c r="M47" s="86"/>
      <c r="N47" s="90" t="b">
        <v>0</v>
      </c>
    </row>
    <row r="48" spans="4:16" s="30" customFormat="1" ht="1.5" customHeight="1">
      <c r="D48" s="86"/>
      <c r="E48" s="86"/>
      <c r="F48" s="86"/>
      <c r="G48" s="86"/>
      <c r="H48" s="86"/>
      <c r="I48" s="87"/>
      <c r="J48" s="88"/>
      <c r="K48" s="323"/>
      <c r="L48" s="323"/>
      <c r="M48" s="86"/>
      <c r="N48" s="4"/>
      <c r="O48" s="60"/>
      <c r="P48" s="60"/>
    </row>
    <row r="49" spans="2:16" ht="15" customHeight="1">
      <c r="B49" s="144" t="s">
        <v>52</v>
      </c>
      <c r="C49" s="76"/>
      <c r="D49" s="76" t="s">
        <v>53</v>
      </c>
      <c r="E49" s="21"/>
      <c r="F49" s="21"/>
      <c r="G49" s="21"/>
      <c r="H49" s="21"/>
      <c r="I49" s="21"/>
      <c r="J49" s="21"/>
      <c r="K49" s="21"/>
      <c r="L49" s="32"/>
      <c r="M49" s="20"/>
      <c r="N49" s="20"/>
      <c r="O49" s="20"/>
      <c r="P49" s="20"/>
    </row>
    <row r="50" spans="3:16" ht="15" customHeight="1">
      <c r="C50" s="76"/>
      <c r="D50" s="19" t="s">
        <v>54</v>
      </c>
      <c r="E50" s="21"/>
      <c r="F50" s="21"/>
      <c r="G50" s="20"/>
      <c r="H50" s="76" t="s">
        <v>55</v>
      </c>
      <c r="I50" s="21"/>
      <c r="J50" s="21"/>
      <c r="K50" s="21"/>
      <c r="L50" s="32"/>
      <c r="M50" s="20"/>
      <c r="N50" s="20"/>
      <c r="O50" s="20"/>
      <c r="P50" s="20"/>
    </row>
    <row r="51" spans="3:16" ht="1.5" customHeight="1">
      <c r="C51" s="76"/>
      <c r="D51" s="20"/>
      <c r="E51" s="21"/>
      <c r="F51" s="21"/>
      <c r="G51" s="20"/>
      <c r="H51" s="21"/>
      <c r="I51" s="21"/>
      <c r="J51" s="21"/>
      <c r="K51" s="21"/>
      <c r="L51" s="32"/>
      <c r="M51" s="20"/>
      <c r="N51" s="20"/>
      <c r="O51" s="20"/>
      <c r="P51" s="20"/>
    </row>
    <row r="52" spans="2:12" ht="16.5" customHeight="1" thickBot="1">
      <c r="B52" s="143" t="s">
        <v>89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 ht="42" customHeight="1" thickBot="1">
      <c r="B53" s="297" t="s">
        <v>18</v>
      </c>
      <c r="C53" s="298"/>
      <c r="D53" s="299"/>
      <c r="E53" s="216" t="s">
        <v>96</v>
      </c>
      <c r="F53" s="306"/>
      <c r="G53" s="126" t="s">
        <v>97</v>
      </c>
      <c r="H53" s="127" t="s">
        <v>98</v>
      </c>
      <c r="I53" s="298" t="s">
        <v>19</v>
      </c>
      <c r="J53" s="298"/>
      <c r="K53" s="298"/>
      <c r="L53" s="299"/>
    </row>
    <row r="54" spans="2:12" ht="18" customHeight="1" thickTop="1">
      <c r="B54" s="307" t="s">
        <v>0</v>
      </c>
      <c r="C54" s="308"/>
      <c r="D54" s="309"/>
      <c r="E54" s="214">
        <f>-E55*1.1</f>
        <v>44000</v>
      </c>
      <c r="F54" s="215"/>
      <c r="G54" s="279"/>
      <c r="H54" s="277">
        <f>E54*G54</f>
        <v>0</v>
      </c>
      <c r="I54" s="328"/>
      <c r="J54" s="329"/>
      <c r="K54" s="329"/>
      <c r="L54" s="330"/>
    </row>
    <row r="55" spans="2:12" ht="18" customHeight="1">
      <c r="B55" s="283"/>
      <c r="C55" s="284"/>
      <c r="D55" s="285"/>
      <c r="E55" s="189">
        <v>-40000</v>
      </c>
      <c r="F55" s="190"/>
      <c r="G55" s="276"/>
      <c r="H55" s="278"/>
      <c r="I55" s="272"/>
      <c r="J55" s="273"/>
      <c r="K55" s="273"/>
      <c r="L55" s="274"/>
    </row>
    <row r="56" spans="2:12" ht="18" customHeight="1">
      <c r="B56" s="280" t="s">
        <v>1</v>
      </c>
      <c r="C56" s="281"/>
      <c r="D56" s="282"/>
      <c r="E56" s="191">
        <f>-E57*1.1</f>
        <v>60500.00000000001</v>
      </c>
      <c r="F56" s="192"/>
      <c r="G56" s="275"/>
      <c r="H56" s="277">
        <f>E56*G56</f>
        <v>0</v>
      </c>
      <c r="I56" s="272"/>
      <c r="J56" s="273"/>
      <c r="K56" s="273"/>
      <c r="L56" s="274"/>
    </row>
    <row r="57" spans="2:12" ht="18" customHeight="1">
      <c r="B57" s="283"/>
      <c r="C57" s="284"/>
      <c r="D57" s="285"/>
      <c r="E57" s="189">
        <v>-55000</v>
      </c>
      <c r="F57" s="190"/>
      <c r="G57" s="276"/>
      <c r="H57" s="278"/>
      <c r="I57" s="272"/>
      <c r="J57" s="273"/>
      <c r="K57" s="273"/>
      <c r="L57" s="274"/>
    </row>
    <row r="58" spans="2:12" ht="18" customHeight="1">
      <c r="B58" s="280" t="s">
        <v>2</v>
      </c>
      <c r="C58" s="281"/>
      <c r="D58" s="282"/>
      <c r="E58" s="191">
        <f>-E59*1.1</f>
        <v>82500</v>
      </c>
      <c r="F58" s="192"/>
      <c r="G58" s="275"/>
      <c r="H58" s="277">
        <f>E58*G58</f>
        <v>0</v>
      </c>
      <c r="I58" s="272"/>
      <c r="J58" s="273"/>
      <c r="K58" s="273"/>
      <c r="L58" s="274"/>
    </row>
    <row r="59" spans="2:12" ht="18" customHeight="1">
      <c r="B59" s="283"/>
      <c r="C59" s="284"/>
      <c r="D59" s="285"/>
      <c r="E59" s="189">
        <v>-75000</v>
      </c>
      <c r="F59" s="190"/>
      <c r="G59" s="276"/>
      <c r="H59" s="278"/>
      <c r="I59" s="272"/>
      <c r="J59" s="273"/>
      <c r="K59" s="273"/>
      <c r="L59" s="274"/>
    </row>
    <row r="60" spans="2:12" ht="15.75" customHeight="1">
      <c r="B60" s="280" t="s">
        <v>56</v>
      </c>
      <c r="C60" s="281"/>
      <c r="D60" s="282"/>
      <c r="E60" s="339">
        <f>E61*1.1</f>
        <v>0</v>
      </c>
      <c r="F60" s="340"/>
      <c r="G60" s="275"/>
      <c r="H60" s="277">
        <f>E60*G60</f>
        <v>0</v>
      </c>
      <c r="I60" s="255" t="s">
        <v>73</v>
      </c>
      <c r="J60" s="256"/>
      <c r="K60" s="256"/>
      <c r="L60" s="257"/>
    </row>
    <row r="61" spans="2:12" ht="15.75" customHeight="1">
      <c r="B61" s="283"/>
      <c r="C61" s="284"/>
      <c r="D61" s="285"/>
      <c r="E61" s="341"/>
      <c r="F61" s="342"/>
      <c r="G61" s="276"/>
      <c r="H61" s="278"/>
      <c r="I61" s="255"/>
      <c r="J61" s="256"/>
      <c r="K61" s="256"/>
      <c r="L61" s="257"/>
    </row>
    <row r="62" spans="2:12" ht="15.75" customHeight="1">
      <c r="B62" s="280" t="s">
        <v>3</v>
      </c>
      <c r="C62" s="281"/>
      <c r="D62" s="282"/>
      <c r="E62" s="339">
        <f>E63*1.1</f>
        <v>0</v>
      </c>
      <c r="F62" s="340"/>
      <c r="G62" s="275"/>
      <c r="H62" s="277">
        <f>E62*G62</f>
        <v>0</v>
      </c>
      <c r="I62" s="255"/>
      <c r="J62" s="256"/>
      <c r="K62" s="256"/>
      <c r="L62" s="257"/>
    </row>
    <row r="63" spans="2:12" ht="15.75" customHeight="1" thickBot="1">
      <c r="B63" s="283"/>
      <c r="C63" s="284"/>
      <c r="D63" s="285"/>
      <c r="E63" s="341"/>
      <c r="F63" s="342"/>
      <c r="G63" s="286"/>
      <c r="H63" s="278"/>
      <c r="I63" s="258"/>
      <c r="J63" s="259"/>
      <c r="K63" s="259"/>
      <c r="L63" s="260"/>
    </row>
    <row r="64" spans="2:11" ht="18.75" customHeight="1">
      <c r="B64" s="303" t="s">
        <v>44</v>
      </c>
      <c r="C64" s="303"/>
      <c r="D64" s="303"/>
      <c r="E64" s="303"/>
      <c r="F64" s="303"/>
      <c r="G64" s="303"/>
      <c r="H64" s="303"/>
      <c r="I64" s="303"/>
      <c r="J64" s="303"/>
      <c r="K64" s="303"/>
    </row>
    <row r="65" spans="2:12" ht="22.5" customHeight="1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8"/>
    </row>
    <row r="66" spans="2:14" ht="22.5" customHeight="1">
      <c r="B66" s="109"/>
      <c r="C66" s="110"/>
      <c r="D66" s="110"/>
      <c r="E66" s="110"/>
      <c r="F66" s="110"/>
      <c r="G66" s="111" t="str">
        <f>IF($N$66&gt;1,"(Around ","")</f>
        <v>(Around </v>
      </c>
      <c r="H66" s="112"/>
      <c r="I66" s="98" t="str">
        <f>IF($N$66&gt;1,"(month)","")</f>
        <v>(month)</v>
      </c>
      <c r="J66" s="112"/>
      <c r="K66" s="99" t="str">
        <f>IF($N$66&gt;1," (day)　）","")</f>
        <v> (day)　）</v>
      </c>
      <c r="L66" s="113"/>
      <c r="N66" s="27">
        <v>2</v>
      </c>
    </row>
    <row r="67" ht="9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</sheetData>
  <sheetProtection password="CC01" sheet="1"/>
  <mergeCells count="102">
    <mergeCell ref="E60:F60"/>
    <mergeCell ref="E61:F61"/>
    <mergeCell ref="E62:F62"/>
    <mergeCell ref="E63:F63"/>
    <mergeCell ref="E59:F59"/>
    <mergeCell ref="E43:F43"/>
    <mergeCell ref="E54:F54"/>
    <mergeCell ref="E55:F55"/>
    <mergeCell ref="E56:F56"/>
    <mergeCell ref="E58:F58"/>
    <mergeCell ref="E53:F53"/>
    <mergeCell ref="E37:F37"/>
    <mergeCell ref="E40:F40"/>
    <mergeCell ref="E41:F41"/>
    <mergeCell ref="E42:F42"/>
    <mergeCell ref="E30:F30"/>
    <mergeCell ref="E36:F36"/>
    <mergeCell ref="E32:F32"/>
    <mergeCell ref="E33:F33"/>
    <mergeCell ref="E34:F34"/>
    <mergeCell ref="E57:F57"/>
    <mergeCell ref="I40:L41"/>
    <mergeCell ref="G30:G31"/>
    <mergeCell ref="H32:H33"/>
    <mergeCell ref="H30:H31"/>
    <mergeCell ref="G42:G43"/>
    <mergeCell ref="G34:G35"/>
    <mergeCell ref="I53:L53"/>
    <mergeCell ref="K48:L48"/>
    <mergeCell ref="I54:L54"/>
    <mergeCell ref="C21:G21"/>
    <mergeCell ref="C22:G22"/>
    <mergeCell ref="H34:H35"/>
    <mergeCell ref="G32:G33"/>
    <mergeCell ref="C11:G11"/>
    <mergeCell ref="I29:L29"/>
    <mergeCell ref="C19:L19"/>
    <mergeCell ref="E35:F35"/>
    <mergeCell ref="I11:L11"/>
    <mergeCell ref="E31:F31"/>
    <mergeCell ref="I42:L43"/>
    <mergeCell ref="E29:F29"/>
    <mergeCell ref="B26:L26"/>
    <mergeCell ref="B30:B33"/>
    <mergeCell ref="I47:K47"/>
    <mergeCell ref="H42:H43"/>
    <mergeCell ref="G40:G41"/>
    <mergeCell ref="B1:L1"/>
    <mergeCell ref="B24:L24"/>
    <mergeCell ref="B25:L25"/>
    <mergeCell ref="C9:L9"/>
    <mergeCell ref="C12:G12"/>
    <mergeCell ref="C6:D6"/>
    <mergeCell ref="I21:L21"/>
    <mergeCell ref="I22:L22"/>
    <mergeCell ref="I12:L12"/>
    <mergeCell ref="I13:L13"/>
    <mergeCell ref="B64:K64"/>
    <mergeCell ref="I37:J37"/>
    <mergeCell ref="G36:G37"/>
    <mergeCell ref="H36:H37"/>
    <mergeCell ref="I39:L39"/>
    <mergeCell ref="E39:F39"/>
    <mergeCell ref="H40:H41"/>
    <mergeCell ref="B54:D55"/>
    <mergeCell ref="B56:D57"/>
    <mergeCell ref="B58:D59"/>
    <mergeCell ref="B60:D61"/>
    <mergeCell ref="C30:D31"/>
    <mergeCell ref="C32:D33"/>
    <mergeCell ref="C40:D41"/>
    <mergeCell ref="C42:D43"/>
    <mergeCell ref="C39:D39"/>
    <mergeCell ref="B53:D53"/>
    <mergeCell ref="B34:B37"/>
    <mergeCell ref="B62:D63"/>
    <mergeCell ref="G58:G59"/>
    <mergeCell ref="G60:G61"/>
    <mergeCell ref="I58:L58"/>
    <mergeCell ref="I59:L59"/>
    <mergeCell ref="H60:H61"/>
    <mergeCell ref="I60:L63"/>
    <mergeCell ref="H58:H59"/>
    <mergeCell ref="H62:H63"/>
    <mergeCell ref="G62:G63"/>
    <mergeCell ref="I55:L55"/>
    <mergeCell ref="I56:L56"/>
    <mergeCell ref="I57:L57"/>
    <mergeCell ref="G56:G57"/>
    <mergeCell ref="H56:H57"/>
    <mergeCell ref="H54:H55"/>
    <mergeCell ref="G54:G55"/>
    <mergeCell ref="B3:M3"/>
    <mergeCell ref="I30:L33"/>
    <mergeCell ref="E5:K5"/>
    <mergeCell ref="G6:H6"/>
    <mergeCell ref="J6:K6"/>
    <mergeCell ref="B29:D29"/>
    <mergeCell ref="C20:L20"/>
    <mergeCell ref="C5:D5"/>
    <mergeCell ref="C10:L10"/>
    <mergeCell ref="C13:G13"/>
  </mergeCells>
  <conditionalFormatting sqref="I47">
    <cfRule type="expression" priority="1" dxfId="0" stopIfTrue="1">
      <formula>$N$47=TRUE</formula>
    </cfRule>
  </conditionalFormatting>
  <conditionalFormatting sqref="K48:L48">
    <cfRule type="expression" priority="2" dxfId="0" stopIfTrue="1">
      <formula>$N$46=TRUE</formula>
    </cfRule>
  </conditionalFormatting>
  <hyperlinks>
    <hyperlink ref="C2" r:id="rId1" display="E-mail:tsushin@tokyo-bigsight.co.jp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4"/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　洋子</dc:creator>
  <cp:keywords/>
  <dc:description/>
  <cp:lastModifiedBy>斎藤　洋子</cp:lastModifiedBy>
  <cp:lastPrinted>2021-03-18T06:12:27Z</cp:lastPrinted>
  <dcterms:created xsi:type="dcterms:W3CDTF">1998-08-06T00:33:01Z</dcterms:created>
  <dcterms:modified xsi:type="dcterms:W3CDTF">2021-03-25T01:37:51Z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